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553\CR 51B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G17" i="467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6" i="4689" l="1"/>
  <c r="AO23" i="4688" s="1"/>
  <c r="J33" i="4689"/>
  <c r="Z23" i="4688" s="1"/>
  <c r="J30" i="4689"/>
  <c r="J23" i="4688" s="1"/>
  <c r="J32" i="4689"/>
  <c r="U23" i="4688" s="1"/>
  <c r="J13" i="4689"/>
  <c r="J16" i="4689"/>
  <c r="AF15" i="4688" s="1"/>
  <c r="J14" i="4689"/>
  <c r="U15" i="4688" s="1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0" i="4688" l="1"/>
  <c r="BZ20" i="4688" s="1"/>
  <c r="W30" i="4688"/>
  <c r="BL20" i="4688" s="1"/>
  <c r="AO30" i="4688"/>
  <c r="CC20" i="4688" s="1"/>
  <c r="AJ30" i="4688"/>
  <c r="BX20" i="4688" s="1"/>
  <c r="AH30" i="4688"/>
  <c r="BV20" i="4688" s="1"/>
  <c r="AM30" i="4688"/>
  <c r="CA20" i="4688" s="1"/>
  <c r="AI30" i="4688"/>
  <c r="BW20" i="4688" s="1"/>
  <c r="I30" i="4688"/>
  <c r="AY20" i="4688" s="1"/>
  <c r="R30" i="4688"/>
  <c r="BG20" i="4688" s="1"/>
  <c r="U23" i="4678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<sst xmlns="http://schemas.openxmlformats.org/spreadsheetml/2006/main" count="652" uniqueCount="155">
  <si>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</si>
  <si>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</si>
  <si>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</si>
  <si>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</si>
  <si>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</si>
  <si>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</si>
  <si>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</si>
  <si>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</si>
  <si>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</si>
  <si>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</si>
  <si>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</si>
  <si>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</si>
  <si>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</si>
  <si>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</si>
  <si>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</si>
  <si>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</si>
  <si>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</si>
  <si>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</si>
  <si>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</si>
  <si>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</si>
  <si>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</si>
  <si>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</si>
  <si>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</si>
  <si>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</si>
  <si>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</si>
  <si>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</si>
  <si>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</si>
  <si>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</si>
  <si>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</si>
  <si>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</si>
  <si>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</si>
  <si>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</si>
  <si>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</si>
  <si>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</si>
  <si>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</si>
  <si>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</si>
  <si>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</si>
  <si>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</si>
  <si>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</si>
  <si>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</si>
  <si>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</si>
  <si>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</si>
  <si>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</si>
  <si>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</si>
  <si>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</si>
  <si>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</si>
  <si>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</si>
  <si>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</si>
  <si>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</si>
  <si>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</si>
  <si>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</si>
  <si>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</si>
  <si>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</si>
  <si>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</si>
  <si>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</si>
  <si>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</si>
  <si>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</si>
  <si>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</si>
  <si>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</si>
  <si>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</si>
  <si>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</si>
  <si>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</si>
  <si>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</si>
  <si>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</si>
  <si>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</si>
  <si>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</si>
  <si>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</si>
  <si>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</si>
  <si>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</si>
  <si>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</si>
  <si>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</si>
  <si>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</si>
  <si>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</si>
  <si>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</si>
  <si>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</si>
  <si>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</si>
  <si>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</si>
  <si>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</si>
  <si>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</si>
  <si>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</si>
  <si>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</si>
  <si>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</si>
  <si>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</si>
  <si>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</si>
  <si>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</si>
  <si>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</si>
  <si>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</si>
  <si>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</si>
  <si>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</si>
  <si>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</si>
  <si>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</si>
  <si>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</si>
  <si>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</si>
  <si>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</si>
  <si>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</si>
  <si>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</si>
  <si>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</si>
  <si>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</si>
  <si>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</si>
  <si>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</si>
  <si>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</si>
  <si>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</si>
  <si>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</si>
  <si>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</si>
  <si>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</si>
  <si>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</si>
  <si>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</si>
  <si>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</si>
  <si>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</si>
  <si>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</si>
  <si>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</si>
  <si>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</si>
  <si>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</si>
  <si>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</si>
  <si>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</si>
  <si>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</si>
  <si>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</si>
  <si>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</si>
  <si>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</si>
  <si>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</si>
  <si>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</si>
  <si>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</si>
  <si>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</si>
  <si>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</si>
  <si>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</si>
  <si>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</si>
  <si>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</si>
  <si>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</si>
  <si>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</si>
  <si>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</si>
  <si>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</si>
  <si>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</si>
  <si>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</si>
  <si>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</si>
  <si>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</si>
  <si>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</si>
  <si>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</si>
  <si>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</si>
  <si>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</si>
  <si>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</si>
  <si>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</si>
  <si>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</si>
  <si>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</si>
  <si>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</si>
  <si>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</si>
  <si>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</si>
  <si>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</si>
  <si>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</si>
  <si>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</si>
  <si>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51B</t>
  </si>
  <si>
    <t>GEOVANNIS GONZALEZ</t>
  </si>
  <si>
    <t>8551B</t>
  </si>
  <si>
    <t>IVAN FONSECA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</si>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</sst>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1" fontId="24" fillId="0" borderId="2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230.5</c:v>
                </c:pt>
                <c:pt idx="1">
                  <c:v>211.5</c:v>
                </c:pt>
                <c:pt idx="2">
                  <c:v>244.5</c:v>
                </c:pt>
                <c:pt idx="3">
                  <c:v>227.5</c:v>
                </c:pt>
                <c:pt idx="4">
                  <c:v>241.5</c:v>
                </c:pt>
                <c:pt idx="5">
                  <c:v>271</c:v>
                </c:pt>
                <c:pt idx="6">
                  <c:v>250</c:v>
                </c:pt>
                <c:pt idx="7">
                  <c:v>232</c:v>
                </c:pt>
                <c:pt idx="8">
                  <c:v>237</c:v>
                </c:pt>
                <c:pt idx="9">
                  <c:v>226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9728"/>
        <c:axId val="173359776"/>
      </c:barChart>
      <c:catAx>
        <c:axId val="17507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5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5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585</c:v>
                </c:pt>
                <c:pt idx="1">
                  <c:v>593.5</c:v>
                </c:pt>
                <c:pt idx="2">
                  <c:v>646</c:v>
                </c:pt>
                <c:pt idx="3">
                  <c:v>621.5</c:v>
                </c:pt>
                <c:pt idx="4">
                  <c:v>618.5</c:v>
                </c:pt>
                <c:pt idx="5">
                  <c:v>568.5</c:v>
                </c:pt>
                <c:pt idx="6">
                  <c:v>538</c:v>
                </c:pt>
                <c:pt idx="7">
                  <c:v>569</c:v>
                </c:pt>
                <c:pt idx="8">
                  <c:v>560.5</c:v>
                </c:pt>
                <c:pt idx="9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87512"/>
        <c:axId val="176087904"/>
      </c:barChart>
      <c:catAx>
        <c:axId val="17608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7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629.5</c:v>
                </c:pt>
                <c:pt idx="1">
                  <c:v>587</c:v>
                </c:pt>
                <c:pt idx="2">
                  <c:v>636.5</c:v>
                </c:pt>
                <c:pt idx="3">
                  <c:v>672</c:v>
                </c:pt>
                <c:pt idx="4">
                  <c:v>600.5</c:v>
                </c:pt>
                <c:pt idx="5">
                  <c:v>607.5</c:v>
                </c:pt>
                <c:pt idx="6">
                  <c:v>663</c:v>
                </c:pt>
                <c:pt idx="7">
                  <c:v>633.5</c:v>
                </c:pt>
                <c:pt idx="8">
                  <c:v>639.5</c:v>
                </c:pt>
                <c:pt idx="9">
                  <c:v>531.5</c:v>
                </c:pt>
                <c:pt idx="10">
                  <c:v>638</c:v>
                </c:pt>
                <c:pt idx="11">
                  <c:v>573.5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88688"/>
        <c:axId val="60866544"/>
      </c:barChart>
      <c:catAx>
        <c:axId val="17608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086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86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587.5</c:v>
                </c:pt>
                <c:pt idx="1">
                  <c:v>573.5</c:v>
                </c:pt>
                <c:pt idx="2">
                  <c:v>660</c:v>
                </c:pt>
                <c:pt idx="3">
                  <c:v>653.5</c:v>
                </c:pt>
                <c:pt idx="4">
                  <c:v>654.5</c:v>
                </c:pt>
                <c:pt idx="5">
                  <c:v>657</c:v>
                </c:pt>
                <c:pt idx="6">
                  <c:v>664.5</c:v>
                </c:pt>
                <c:pt idx="7">
                  <c:v>561</c:v>
                </c:pt>
                <c:pt idx="8">
                  <c:v>557</c:v>
                </c:pt>
                <c:pt idx="9">
                  <c:v>551</c:v>
                </c:pt>
                <c:pt idx="10">
                  <c:v>624.5</c:v>
                </c:pt>
                <c:pt idx="11">
                  <c:v>621</c:v>
                </c:pt>
                <c:pt idx="12">
                  <c:v>674</c:v>
                </c:pt>
                <c:pt idx="13">
                  <c:v>673.5</c:v>
                </c:pt>
                <c:pt idx="14">
                  <c:v>629</c:v>
                </c:pt>
                <c:pt idx="15">
                  <c:v>616.5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2288"/>
        <c:axId val="174682680"/>
      </c:barChart>
      <c:catAx>
        <c:axId val="17468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2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2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914</c:v>
                </c:pt>
                <c:pt idx="4">
                  <c:v>925</c:v>
                </c:pt>
                <c:pt idx="5">
                  <c:v>984.5</c:v>
                </c:pt>
                <c:pt idx="6">
                  <c:v>990</c:v>
                </c:pt>
                <c:pt idx="7">
                  <c:v>994.5</c:v>
                </c:pt>
                <c:pt idx="8">
                  <c:v>990</c:v>
                </c:pt>
                <c:pt idx="9">
                  <c:v>945</c:v>
                </c:pt>
                <c:pt idx="13">
                  <c:v>888.5</c:v>
                </c:pt>
                <c:pt idx="14">
                  <c:v>946.5</c:v>
                </c:pt>
                <c:pt idx="15">
                  <c:v>979</c:v>
                </c:pt>
                <c:pt idx="16">
                  <c:v>985.5</c:v>
                </c:pt>
                <c:pt idx="17">
                  <c:v>944.5</c:v>
                </c:pt>
                <c:pt idx="18">
                  <c:v>896</c:v>
                </c:pt>
                <c:pt idx="19">
                  <c:v>862.5</c:v>
                </c:pt>
                <c:pt idx="20">
                  <c:v>872</c:v>
                </c:pt>
                <c:pt idx="21">
                  <c:v>891</c:v>
                </c:pt>
                <c:pt idx="22">
                  <c:v>946.5</c:v>
                </c:pt>
                <c:pt idx="23">
                  <c:v>1013.5</c:v>
                </c:pt>
                <c:pt idx="24">
                  <c:v>1025</c:v>
                </c:pt>
                <c:pt idx="25">
                  <c:v>1045</c:v>
                </c:pt>
                <c:pt idx="29">
                  <c:v>971</c:v>
                </c:pt>
                <c:pt idx="30">
                  <c:v>948.5</c:v>
                </c:pt>
                <c:pt idx="31">
                  <c:v>976.5</c:v>
                </c:pt>
                <c:pt idx="32">
                  <c:v>998.5</c:v>
                </c:pt>
                <c:pt idx="33">
                  <c:v>985</c:v>
                </c:pt>
                <c:pt idx="34">
                  <c:v>981.5</c:v>
                </c:pt>
                <c:pt idx="35">
                  <c:v>915</c:v>
                </c:pt>
                <c:pt idx="36">
                  <c:v>871.5</c:v>
                </c:pt>
                <c:pt idx="37">
                  <c:v>873.5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1273</c:v>
                </c:pt>
                <c:pt idx="4">
                  <c:v>1295.5</c:v>
                </c:pt>
                <c:pt idx="5">
                  <c:v>1220</c:v>
                </c:pt>
                <c:pt idx="6">
                  <c:v>1099</c:v>
                </c:pt>
                <c:pt idx="7">
                  <c:v>1028</c:v>
                </c:pt>
                <c:pt idx="8">
                  <c:v>955.5</c:v>
                </c:pt>
                <c:pt idx="9">
                  <c:v>976</c:v>
                </c:pt>
                <c:pt idx="13">
                  <c:v>1197.5</c:v>
                </c:pt>
                <c:pt idx="14">
                  <c:v>1168.5</c:v>
                </c:pt>
                <c:pt idx="15">
                  <c:v>1169</c:v>
                </c:pt>
                <c:pt idx="16">
                  <c:v>1160.5</c:v>
                </c:pt>
                <c:pt idx="17">
                  <c:v>1121.5</c:v>
                </c:pt>
                <c:pt idx="18">
                  <c:v>1101.5</c:v>
                </c:pt>
                <c:pt idx="19">
                  <c:v>1061.5</c:v>
                </c:pt>
                <c:pt idx="20">
                  <c:v>1052.5</c:v>
                </c:pt>
                <c:pt idx="21">
                  <c:v>1110</c:v>
                </c:pt>
                <c:pt idx="22">
                  <c:v>1166.5</c:v>
                </c:pt>
                <c:pt idx="23">
                  <c:v>1213</c:v>
                </c:pt>
                <c:pt idx="24">
                  <c:v>1176.5</c:v>
                </c:pt>
                <c:pt idx="25">
                  <c:v>1153</c:v>
                </c:pt>
                <c:pt idx="29">
                  <c:v>1113.5</c:v>
                </c:pt>
                <c:pt idx="30">
                  <c:v>1110.5</c:v>
                </c:pt>
                <c:pt idx="31">
                  <c:v>1115.5</c:v>
                </c:pt>
                <c:pt idx="32">
                  <c:v>1088</c:v>
                </c:pt>
                <c:pt idx="33">
                  <c:v>1070.5</c:v>
                </c:pt>
                <c:pt idx="34">
                  <c:v>1080.5</c:v>
                </c:pt>
                <c:pt idx="35">
                  <c:v>1043</c:v>
                </c:pt>
                <c:pt idx="36">
                  <c:v>1054</c:v>
                </c:pt>
                <c:pt idx="37">
                  <c:v>990.5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259</c:v>
                </c:pt>
                <c:pt idx="4">
                  <c:v>259</c:v>
                </c:pt>
                <c:pt idx="5">
                  <c:v>250</c:v>
                </c:pt>
                <c:pt idx="6">
                  <c:v>257.5</c:v>
                </c:pt>
                <c:pt idx="7">
                  <c:v>271.5</c:v>
                </c:pt>
                <c:pt idx="8">
                  <c:v>290.5</c:v>
                </c:pt>
                <c:pt idx="9">
                  <c:v>294</c:v>
                </c:pt>
                <c:pt idx="13">
                  <c:v>388.5</c:v>
                </c:pt>
                <c:pt idx="14">
                  <c:v>426.5</c:v>
                </c:pt>
                <c:pt idx="15">
                  <c:v>477</c:v>
                </c:pt>
                <c:pt idx="16">
                  <c:v>483.5</c:v>
                </c:pt>
                <c:pt idx="17">
                  <c:v>471</c:v>
                </c:pt>
                <c:pt idx="18">
                  <c:v>442</c:v>
                </c:pt>
                <c:pt idx="19">
                  <c:v>409.5</c:v>
                </c:pt>
                <c:pt idx="20">
                  <c:v>369</c:v>
                </c:pt>
                <c:pt idx="21">
                  <c:v>352.5</c:v>
                </c:pt>
                <c:pt idx="22">
                  <c:v>357.5</c:v>
                </c:pt>
                <c:pt idx="23">
                  <c:v>366.5</c:v>
                </c:pt>
                <c:pt idx="24">
                  <c:v>396</c:v>
                </c:pt>
                <c:pt idx="25">
                  <c:v>395</c:v>
                </c:pt>
                <c:pt idx="29">
                  <c:v>440.5</c:v>
                </c:pt>
                <c:pt idx="30">
                  <c:v>437</c:v>
                </c:pt>
                <c:pt idx="31">
                  <c:v>424.5</c:v>
                </c:pt>
                <c:pt idx="32">
                  <c:v>456.5</c:v>
                </c:pt>
                <c:pt idx="33">
                  <c:v>449</c:v>
                </c:pt>
                <c:pt idx="34">
                  <c:v>481.5</c:v>
                </c:pt>
                <c:pt idx="35">
                  <c:v>509.5</c:v>
                </c:pt>
                <c:pt idx="36">
                  <c:v>517</c:v>
                </c:pt>
                <c:pt idx="37">
                  <c:v>518.5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2446</c:v>
                </c:pt>
                <c:pt idx="4">
                  <c:v>2479.5</c:v>
                </c:pt>
                <c:pt idx="5">
                  <c:v>2454.5</c:v>
                </c:pt>
                <c:pt idx="6">
                  <c:v>2346.5</c:v>
                </c:pt>
                <c:pt idx="7">
                  <c:v>2294</c:v>
                </c:pt>
                <c:pt idx="8">
                  <c:v>2236</c:v>
                </c:pt>
                <c:pt idx="9">
                  <c:v>2215</c:v>
                </c:pt>
                <c:pt idx="13">
                  <c:v>2474.5</c:v>
                </c:pt>
                <c:pt idx="14">
                  <c:v>2541.5</c:v>
                </c:pt>
                <c:pt idx="15">
                  <c:v>2625</c:v>
                </c:pt>
                <c:pt idx="16">
                  <c:v>2629.5</c:v>
                </c:pt>
                <c:pt idx="17">
                  <c:v>2537</c:v>
                </c:pt>
                <c:pt idx="18">
                  <c:v>2439.5</c:v>
                </c:pt>
                <c:pt idx="19">
                  <c:v>2333.5</c:v>
                </c:pt>
                <c:pt idx="20">
                  <c:v>2293.5</c:v>
                </c:pt>
                <c:pt idx="21">
                  <c:v>2353.5</c:v>
                </c:pt>
                <c:pt idx="22">
                  <c:v>2470.5</c:v>
                </c:pt>
                <c:pt idx="23">
                  <c:v>2593</c:v>
                </c:pt>
                <c:pt idx="24">
                  <c:v>2597.5</c:v>
                </c:pt>
                <c:pt idx="25">
                  <c:v>2593</c:v>
                </c:pt>
                <c:pt idx="29">
                  <c:v>2525</c:v>
                </c:pt>
                <c:pt idx="30">
                  <c:v>2496</c:v>
                </c:pt>
                <c:pt idx="31">
                  <c:v>2516.5</c:v>
                </c:pt>
                <c:pt idx="32">
                  <c:v>2543</c:v>
                </c:pt>
                <c:pt idx="33">
                  <c:v>2504.5</c:v>
                </c:pt>
                <c:pt idx="34">
                  <c:v>2543.5</c:v>
                </c:pt>
                <c:pt idx="35">
                  <c:v>2467.5</c:v>
                </c:pt>
                <c:pt idx="36">
                  <c:v>2442.5</c:v>
                </c:pt>
                <c:pt idx="37">
                  <c:v>2382.5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83464"/>
        <c:axId val="174683856"/>
      </c:lineChart>
      <c:catAx>
        <c:axId val="1746834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8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3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83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198.5</c:v>
                </c:pt>
                <c:pt idx="1">
                  <c:v>207.5</c:v>
                </c:pt>
                <c:pt idx="2">
                  <c:v>226</c:v>
                </c:pt>
                <c:pt idx="3">
                  <c:v>256.5</c:v>
                </c:pt>
                <c:pt idx="4">
                  <c:v>256.5</c:v>
                </c:pt>
                <c:pt idx="5">
                  <c:v>240</c:v>
                </c:pt>
                <c:pt idx="6">
                  <c:v>232.5</c:v>
                </c:pt>
                <c:pt idx="7">
                  <c:v>215.5</c:v>
                </c:pt>
                <c:pt idx="8">
                  <c:v>208</c:v>
                </c:pt>
                <c:pt idx="9">
                  <c:v>206.5</c:v>
                </c:pt>
                <c:pt idx="10">
                  <c:v>242</c:v>
                </c:pt>
                <c:pt idx="11">
                  <c:v>234.5</c:v>
                </c:pt>
                <c:pt idx="12">
                  <c:v>263.5</c:v>
                </c:pt>
                <c:pt idx="13">
                  <c:v>273.5</c:v>
                </c:pt>
                <c:pt idx="14">
                  <c:v>253.5</c:v>
                </c:pt>
                <c:pt idx="15">
                  <c:v>254.5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784056"/>
        <c:axId val="173928200"/>
      </c:barChart>
      <c:catAx>
        <c:axId val="10678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2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2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78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262.5</c:v>
                </c:pt>
                <c:pt idx="1">
                  <c:v>227</c:v>
                </c:pt>
                <c:pt idx="2">
                  <c:v>241</c:v>
                </c:pt>
                <c:pt idx="3">
                  <c:v>240.5</c:v>
                </c:pt>
                <c:pt idx="4">
                  <c:v>240</c:v>
                </c:pt>
                <c:pt idx="5">
                  <c:v>255</c:v>
                </c:pt>
                <c:pt idx="6">
                  <c:v>263</c:v>
                </c:pt>
                <c:pt idx="7">
                  <c:v>227</c:v>
                </c:pt>
                <c:pt idx="8">
                  <c:v>236.5</c:v>
                </c:pt>
                <c:pt idx="9">
                  <c:v>188.5</c:v>
                </c:pt>
                <c:pt idx="10">
                  <c:v>219.5</c:v>
                </c:pt>
                <c:pt idx="11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63472"/>
        <c:axId val="175264880"/>
      </c:barChart>
      <c:catAx>
        <c:axId val="17526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6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6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290</c:v>
                </c:pt>
                <c:pt idx="1">
                  <c:v>314.5</c:v>
                </c:pt>
                <c:pt idx="2">
                  <c:v>337.5</c:v>
                </c:pt>
                <c:pt idx="3">
                  <c:v>331</c:v>
                </c:pt>
                <c:pt idx="4">
                  <c:v>312.5</c:v>
                </c:pt>
                <c:pt idx="5">
                  <c:v>239</c:v>
                </c:pt>
                <c:pt idx="6">
                  <c:v>216.5</c:v>
                </c:pt>
                <c:pt idx="7">
                  <c:v>260</c:v>
                </c:pt>
                <c:pt idx="8">
                  <c:v>240</c:v>
                </c:pt>
                <c:pt idx="9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52088"/>
        <c:axId val="175672952"/>
      </c:barChart>
      <c:catAx>
        <c:axId val="17565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7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7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5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264.5</c:v>
                </c:pt>
                <c:pt idx="1">
                  <c:v>248.5</c:v>
                </c:pt>
                <c:pt idx="2">
                  <c:v>291.5</c:v>
                </c:pt>
                <c:pt idx="3">
                  <c:v>309</c:v>
                </c:pt>
                <c:pt idx="4">
                  <c:v>261.5</c:v>
                </c:pt>
                <c:pt idx="5">
                  <c:v>253.5</c:v>
                </c:pt>
                <c:pt idx="6">
                  <c:v>264</c:v>
                </c:pt>
                <c:pt idx="7">
                  <c:v>291.5</c:v>
                </c:pt>
                <c:pt idx="8">
                  <c:v>271.5</c:v>
                </c:pt>
                <c:pt idx="9">
                  <c:v>216</c:v>
                </c:pt>
                <c:pt idx="10">
                  <c:v>275</c:v>
                </c:pt>
                <c:pt idx="11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49408"/>
        <c:axId val="175549800"/>
      </c:barChart>
      <c:catAx>
        <c:axId val="17554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4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4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4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298.5</c:v>
                </c:pt>
                <c:pt idx="1">
                  <c:v>288.5</c:v>
                </c:pt>
                <c:pt idx="2">
                  <c:v>328</c:v>
                </c:pt>
                <c:pt idx="3">
                  <c:v>282.5</c:v>
                </c:pt>
                <c:pt idx="4">
                  <c:v>269.5</c:v>
                </c:pt>
                <c:pt idx="5">
                  <c:v>289</c:v>
                </c:pt>
                <c:pt idx="6">
                  <c:v>319.5</c:v>
                </c:pt>
                <c:pt idx="7">
                  <c:v>243.5</c:v>
                </c:pt>
                <c:pt idx="8">
                  <c:v>249.5</c:v>
                </c:pt>
                <c:pt idx="9">
                  <c:v>249</c:v>
                </c:pt>
                <c:pt idx="10">
                  <c:v>310.5</c:v>
                </c:pt>
                <c:pt idx="11">
                  <c:v>301</c:v>
                </c:pt>
                <c:pt idx="12">
                  <c:v>306</c:v>
                </c:pt>
                <c:pt idx="13">
                  <c:v>295.5</c:v>
                </c:pt>
                <c:pt idx="14">
                  <c:v>274</c:v>
                </c:pt>
                <c:pt idx="15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50976"/>
        <c:axId val="175551368"/>
      </c:barChart>
      <c:catAx>
        <c:axId val="17555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51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64.5</c:v>
                </c:pt>
                <c:pt idx="1">
                  <c:v>67.5</c:v>
                </c:pt>
                <c:pt idx="2">
                  <c:v>64</c:v>
                </c:pt>
                <c:pt idx="3">
                  <c:v>63</c:v>
                </c:pt>
                <c:pt idx="4">
                  <c:v>64.5</c:v>
                </c:pt>
                <c:pt idx="5">
                  <c:v>58.5</c:v>
                </c:pt>
                <c:pt idx="6">
                  <c:v>71.5</c:v>
                </c:pt>
                <c:pt idx="7">
                  <c:v>77</c:v>
                </c:pt>
                <c:pt idx="8">
                  <c:v>83.5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85160"/>
        <c:axId val="176085552"/>
      </c:barChart>
      <c:catAx>
        <c:axId val="176085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5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102.5</c:v>
                </c:pt>
                <c:pt idx="1">
                  <c:v>111.5</c:v>
                </c:pt>
                <c:pt idx="2">
                  <c:v>104</c:v>
                </c:pt>
                <c:pt idx="3">
                  <c:v>122.5</c:v>
                </c:pt>
                <c:pt idx="4">
                  <c:v>99</c:v>
                </c:pt>
                <c:pt idx="5">
                  <c:v>99</c:v>
                </c:pt>
                <c:pt idx="6">
                  <c:v>136</c:v>
                </c:pt>
                <c:pt idx="7">
                  <c:v>115</c:v>
                </c:pt>
                <c:pt idx="8">
                  <c:v>131.5</c:v>
                </c:pt>
                <c:pt idx="9">
                  <c:v>127</c:v>
                </c:pt>
                <c:pt idx="10">
                  <c:v>143.5</c:v>
                </c:pt>
                <c:pt idx="11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50584"/>
        <c:axId val="175549016"/>
      </c:barChart>
      <c:catAx>
        <c:axId val="17555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4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4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50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90.5</c:v>
                </c:pt>
                <c:pt idx="1">
                  <c:v>77.5</c:v>
                </c:pt>
                <c:pt idx="2">
                  <c:v>106</c:v>
                </c:pt>
                <c:pt idx="3">
                  <c:v>114.5</c:v>
                </c:pt>
                <c:pt idx="4">
                  <c:v>128.5</c:v>
                </c:pt>
                <c:pt idx="5">
                  <c:v>128</c:v>
                </c:pt>
                <c:pt idx="6">
                  <c:v>112.5</c:v>
                </c:pt>
                <c:pt idx="7">
                  <c:v>102</c:v>
                </c:pt>
                <c:pt idx="8">
                  <c:v>99.5</c:v>
                </c:pt>
                <c:pt idx="9">
                  <c:v>95.5</c:v>
                </c:pt>
                <c:pt idx="10">
                  <c:v>72</c:v>
                </c:pt>
                <c:pt idx="11">
                  <c:v>85.5</c:v>
                </c:pt>
                <c:pt idx="12">
                  <c:v>104.5</c:v>
                </c:pt>
                <c:pt idx="13">
                  <c:v>104.5</c:v>
                </c:pt>
                <c:pt idx="14">
                  <c:v>101.5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86336"/>
        <c:axId val="176086728"/>
      </c:barChart>
      <c:catAx>
        <c:axId val="1760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8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 t="s">
        <v>151</v>
      </c>
      <c r="M5" s="174"/>
      <c r="N5" s="174"/>
      <c r="O5" s="12"/>
      <c r="P5" s="163" t="s">
        <v>57</v>
      </c>
      <c r="Q5" s="163"/>
      <c r="R5" s="163"/>
      <c r="S5" s="172" t="s">
        <v>62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153</v>
      </c>
      <c r="E6" s="170"/>
      <c r="F6" s="170"/>
      <c r="G6" s="170"/>
      <c r="H6" s="170"/>
      <c r="I6" s="163" t="s">
        <v>59</v>
      </c>
      <c r="J6" s="163"/>
      <c r="K6" s="163"/>
      <c r="L6" s="175">
        <v>2</v>
      </c>
      <c r="M6" s="175"/>
      <c r="N6" s="175"/>
      <c r="O6" s="42"/>
      <c r="P6" s="163" t="s">
        <v>58</v>
      </c>
      <c r="Q6" s="163"/>
      <c r="R6" s="163"/>
      <c r="S6" s="168">
        <v>43130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21</v>
      </c>
      <c r="C10" s="46">
        <v>220</v>
      </c>
      <c r="D10" s="46">
        <v>0</v>
      </c>
      <c r="E10" s="46">
        <v>0</v>
      </c>
      <c r="F10" s="6">
        <f t="shared" ref="F10:F22" si="0">B10*0.5+C10*1+D10*2+E10*2.5</f>
        <v>230.5</v>
      </c>
      <c r="G10" s="2"/>
      <c r="H10" s="19" t="s">
        <v>4</v>
      </c>
      <c r="I10" s="46">
        <v>37</v>
      </c>
      <c r="J10" s="46">
        <v>233</v>
      </c>
      <c r="K10" s="46">
        <v>0</v>
      </c>
      <c r="L10" s="46">
        <v>2</v>
      </c>
      <c r="M10" s="6">
        <f t="shared" ref="M10:M22" si="1">I10*0.5+J10*1+K10*2+L10*2.5</f>
        <v>256.5</v>
      </c>
      <c r="N10" s="9">
        <f>F20+F21+F22+M10</f>
        <v>888.5</v>
      </c>
      <c r="O10" s="19" t="s">
        <v>43</v>
      </c>
      <c r="P10" s="46">
        <v>50</v>
      </c>
      <c r="Q10" s="46">
        <v>230</v>
      </c>
      <c r="R10" s="46">
        <v>0</v>
      </c>
      <c r="S10" s="46">
        <v>3</v>
      </c>
      <c r="T10" s="6">
        <f t="shared" ref="T10:T21" si="2">P10*0.5+Q10*1+R10*2+S10*2.5</f>
        <v>262.5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200</v>
      </c>
      <c r="D11" s="46">
        <v>0</v>
      </c>
      <c r="E11" s="46">
        <v>1</v>
      </c>
      <c r="F11" s="6">
        <f t="shared" si="0"/>
        <v>211.5</v>
      </c>
      <c r="G11" s="2"/>
      <c r="H11" s="19" t="s">
        <v>5</v>
      </c>
      <c r="I11" s="46">
        <v>57</v>
      </c>
      <c r="J11" s="46">
        <v>213</v>
      </c>
      <c r="K11" s="46">
        <v>0</v>
      </c>
      <c r="L11" s="46">
        <v>6</v>
      </c>
      <c r="M11" s="6">
        <f t="shared" si="1"/>
        <v>256.5</v>
      </c>
      <c r="N11" s="9">
        <f>F21+F22+M10+M11</f>
        <v>946.5</v>
      </c>
      <c r="O11" s="19" t="s">
        <v>44</v>
      </c>
      <c r="P11" s="46">
        <v>47</v>
      </c>
      <c r="Q11" s="46">
        <v>199</v>
      </c>
      <c r="R11" s="46">
        <v>1</v>
      </c>
      <c r="S11" s="46">
        <v>1</v>
      </c>
      <c r="T11" s="6">
        <f t="shared" si="2"/>
        <v>227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227</v>
      </c>
      <c r="D12" s="46">
        <v>0</v>
      </c>
      <c r="E12" s="46">
        <v>1</v>
      </c>
      <c r="F12" s="6">
        <f t="shared" si="0"/>
        <v>244.5</v>
      </c>
      <c r="G12" s="2"/>
      <c r="H12" s="19" t="s">
        <v>6</v>
      </c>
      <c r="I12" s="46">
        <v>52</v>
      </c>
      <c r="J12" s="46">
        <v>214</v>
      </c>
      <c r="K12" s="46">
        <v>0</v>
      </c>
      <c r="L12" s="46">
        <v>0</v>
      </c>
      <c r="M12" s="6">
        <f t="shared" si="1"/>
        <v>240</v>
      </c>
      <c r="N12" s="2">
        <f>F22+M10+M11+M12</f>
        <v>979</v>
      </c>
      <c r="O12" s="19" t="s">
        <v>32</v>
      </c>
      <c r="P12" s="46">
        <v>50</v>
      </c>
      <c r="Q12" s="46">
        <v>204</v>
      </c>
      <c r="R12" s="46">
        <v>1</v>
      </c>
      <c r="S12" s="46">
        <v>4</v>
      </c>
      <c r="T12" s="6">
        <f t="shared" si="2"/>
        <v>241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216</v>
      </c>
      <c r="D13" s="46">
        <v>0</v>
      </c>
      <c r="E13" s="46">
        <v>0</v>
      </c>
      <c r="F13" s="6">
        <f t="shared" si="0"/>
        <v>227.5</v>
      </c>
      <c r="G13" s="2">
        <f t="shared" ref="G13:G19" si="3">F10+F11+F12+F13</f>
        <v>914</v>
      </c>
      <c r="H13" s="19" t="s">
        <v>7</v>
      </c>
      <c r="I13" s="46">
        <v>35</v>
      </c>
      <c r="J13" s="46">
        <v>215</v>
      </c>
      <c r="K13" s="46">
        <v>0</v>
      </c>
      <c r="L13" s="46">
        <v>0</v>
      </c>
      <c r="M13" s="6">
        <f t="shared" si="1"/>
        <v>232.5</v>
      </c>
      <c r="N13" s="2">
        <f t="shared" ref="N13:N18" si="4">M10+M11+M12+M13</f>
        <v>985.5</v>
      </c>
      <c r="O13" s="19" t="s">
        <v>33</v>
      </c>
      <c r="P13" s="46">
        <v>55</v>
      </c>
      <c r="Q13" s="46">
        <v>213</v>
      </c>
      <c r="R13" s="46">
        <v>0</v>
      </c>
      <c r="S13" s="46">
        <v>0</v>
      </c>
      <c r="T13" s="6">
        <f t="shared" si="2"/>
        <v>240.5</v>
      </c>
      <c r="U13" s="2">
        <f t="shared" ref="U13:U21" si="5">T10+T11+T12+T13</f>
        <v>971</v>
      </c>
      <c r="AB13" s="81">
        <v>241</v>
      </c>
    </row>
    <row r="14" spans="1:28" ht="24" customHeight="1" x14ac:dyDescent="0.2">
      <c r="A14" s="18" t="s">
        <v>21</v>
      </c>
      <c r="B14" s="46">
        <v>22</v>
      </c>
      <c r="C14" s="46">
        <v>223</v>
      </c>
      <c r="D14" s="46">
        <v>0</v>
      </c>
      <c r="E14" s="46">
        <v>3</v>
      </c>
      <c r="F14" s="6">
        <f t="shared" si="0"/>
        <v>241.5</v>
      </c>
      <c r="G14" s="2">
        <f t="shared" si="3"/>
        <v>925</v>
      </c>
      <c r="H14" s="19" t="s">
        <v>9</v>
      </c>
      <c r="I14" s="46">
        <v>43</v>
      </c>
      <c r="J14" s="46">
        <v>189</v>
      </c>
      <c r="K14" s="46">
        <v>0</v>
      </c>
      <c r="L14" s="46">
        <v>2</v>
      </c>
      <c r="M14" s="6">
        <f t="shared" si="1"/>
        <v>215.5</v>
      </c>
      <c r="N14" s="2">
        <f t="shared" si="4"/>
        <v>944.5</v>
      </c>
      <c r="O14" s="19" t="s">
        <v>29</v>
      </c>
      <c r="P14" s="45">
        <v>56</v>
      </c>
      <c r="Q14" s="45">
        <v>212</v>
      </c>
      <c r="R14" s="45">
        <v>0</v>
      </c>
      <c r="S14" s="45">
        <v>0</v>
      </c>
      <c r="T14" s="6">
        <f t="shared" si="2"/>
        <v>240</v>
      </c>
      <c r="U14" s="2">
        <f t="shared" si="5"/>
        <v>948.5</v>
      </c>
      <c r="AB14" s="81">
        <v>250</v>
      </c>
    </row>
    <row r="15" spans="1:28" ht="24" customHeight="1" x14ac:dyDescent="0.2">
      <c r="A15" s="18" t="s">
        <v>23</v>
      </c>
      <c r="B15" s="46">
        <v>34</v>
      </c>
      <c r="C15" s="46">
        <v>239</v>
      </c>
      <c r="D15" s="46">
        <v>0</v>
      </c>
      <c r="E15" s="46">
        <v>6</v>
      </c>
      <c r="F15" s="6">
        <f t="shared" si="0"/>
        <v>271</v>
      </c>
      <c r="G15" s="2">
        <f t="shared" si="3"/>
        <v>984.5</v>
      </c>
      <c r="H15" s="19" t="s">
        <v>12</v>
      </c>
      <c r="I15" s="46">
        <v>42</v>
      </c>
      <c r="J15" s="46">
        <v>187</v>
      </c>
      <c r="K15" s="46">
        <v>0</v>
      </c>
      <c r="L15" s="46">
        <v>0</v>
      </c>
      <c r="M15" s="6">
        <f t="shared" si="1"/>
        <v>208</v>
      </c>
      <c r="N15" s="2">
        <f t="shared" si="4"/>
        <v>896</v>
      </c>
      <c r="O15" s="18" t="s">
        <v>30</v>
      </c>
      <c r="P15" s="46">
        <v>61</v>
      </c>
      <c r="Q15" s="46">
        <v>217</v>
      </c>
      <c r="R15" s="45">
        <v>0</v>
      </c>
      <c r="S15" s="46">
        <v>3</v>
      </c>
      <c r="T15" s="6">
        <f t="shared" si="2"/>
        <v>255</v>
      </c>
      <c r="U15" s="2">
        <f t="shared" si="5"/>
        <v>976.5</v>
      </c>
      <c r="AB15" s="81">
        <v>262</v>
      </c>
    </row>
    <row r="16" spans="1:28" ht="24" customHeight="1" x14ac:dyDescent="0.2">
      <c r="A16" s="18" t="s">
        <v>39</v>
      </c>
      <c r="B16" s="46">
        <v>33</v>
      </c>
      <c r="C16" s="46">
        <v>226</v>
      </c>
      <c r="D16" s="46">
        <v>0</v>
      </c>
      <c r="E16" s="46">
        <v>3</v>
      </c>
      <c r="F16" s="6">
        <f t="shared" si="0"/>
        <v>250</v>
      </c>
      <c r="G16" s="2">
        <f t="shared" si="3"/>
        <v>990</v>
      </c>
      <c r="H16" s="19" t="s">
        <v>15</v>
      </c>
      <c r="I16" s="46">
        <v>40</v>
      </c>
      <c r="J16" s="46">
        <v>184</v>
      </c>
      <c r="K16" s="46">
        <v>0</v>
      </c>
      <c r="L16" s="46">
        <v>1</v>
      </c>
      <c r="M16" s="6">
        <f t="shared" si="1"/>
        <v>206.5</v>
      </c>
      <c r="N16" s="2">
        <f t="shared" si="4"/>
        <v>862.5</v>
      </c>
      <c r="O16" s="19" t="s">
        <v>8</v>
      </c>
      <c r="P16" s="46">
        <v>55</v>
      </c>
      <c r="Q16" s="46">
        <v>233</v>
      </c>
      <c r="R16" s="46">
        <v>0</v>
      </c>
      <c r="S16" s="46">
        <v>1</v>
      </c>
      <c r="T16" s="6">
        <f t="shared" si="2"/>
        <v>263</v>
      </c>
      <c r="U16" s="2">
        <f t="shared" si="5"/>
        <v>998.5</v>
      </c>
      <c r="AB16" s="81">
        <v>270.5</v>
      </c>
    </row>
    <row r="17" spans="1:28" ht="24" customHeight="1" x14ac:dyDescent="0.2">
      <c r="A17" s="18" t="s">
        <v>40</v>
      </c>
      <c r="B17" s="46">
        <v>43</v>
      </c>
      <c r="C17" s="46">
        <v>198</v>
      </c>
      <c r="D17" s="46">
        <v>0</v>
      </c>
      <c r="E17" s="46">
        <v>5</v>
      </c>
      <c r="F17" s="6">
        <f t="shared" si="0"/>
        <v>232</v>
      </c>
      <c r="G17" s="2">
        <f>F14+F15+F16+F17</f>
        <v>994.5</v>
      </c>
      <c r="H17" s="19" t="s">
        <v>18</v>
      </c>
      <c r="I17" s="46">
        <v>37</v>
      </c>
      <c r="J17" s="46">
        <v>221</v>
      </c>
      <c r="K17" s="46">
        <v>0</v>
      </c>
      <c r="L17" s="46">
        <v>1</v>
      </c>
      <c r="M17" s="6">
        <f t="shared" si="1"/>
        <v>242</v>
      </c>
      <c r="N17" s="2">
        <f t="shared" si="4"/>
        <v>872</v>
      </c>
      <c r="O17" s="19" t="s">
        <v>10</v>
      </c>
      <c r="P17" s="46">
        <v>43</v>
      </c>
      <c r="Q17" s="46">
        <v>203</v>
      </c>
      <c r="R17" s="46">
        <v>0</v>
      </c>
      <c r="S17" s="46">
        <v>1</v>
      </c>
      <c r="T17" s="6">
        <f t="shared" si="2"/>
        <v>227</v>
      </c>
      <c r="U17" s="2">
        <f t="shared" si="5"/>
        <v>985</v>
      </c>
      <c r="AB17" s="81">
        <v>289.5</v>
      </c>
    </row>
    <row r="18" spans="1:28" ht="24" customHeight="1" x14ac:dyDescent="0.2">
      <c r="A18" s="18" t="s">
        <v>41</v>
      </c>
      <c r="B18" s="46">
        <v>32</v>
      </c>
      <c r="C18" s="46">
        <v>221</v>
      </c>
      <c r="D18" s="46">
        <v>0</v>
      </c>
      <c r="E18" s="46">
        <v>0</v>
      </c>
      <c r="F18" s="6">
        <f t="shared" si="0"/>
        <v>237</v>
      </c>
      <c r="G18" s="2">
        <f t="shared" si="3"/>
        <v>990</v>
      </c>
      <c r="H18" s="19" t="s">
        <v>20</v>
      </c>
      <c r="I18" s="46">
        <v>49</v>
      </c>
      <c r="J18" s="46">
        <v>210</v>
      </c>
      <c r="K18" s="46">
        <v>0</v>
      </c>
      <c r="L18" s="46">
        <v>0</v>
      </c>
      <c r="M18" s="6">
        <f t="shared" si="1"/>
        <v>234.5</v>
      </c>
      <c r="N18" s="2">
        <f t="shared" si="4"/>
        <v>891</v>
      </c>
      <c r="O18" s="19" t="s">
        <v>13</v>
      </c>
      <c r="P18" s="46">
        <v>38</v>
      </c>
      <c r="Q18" s="46">
        <v>215</v>
      </c>
      <c r="R18" s="46">
        <v>0</v>
      </c>
      <c r="S18" s="46">
        <v>1</v>
      </c>
      <c r="T18" s="6">
        <f t="shared" si="2"/>
        <v>236.5</v>
      </c>
      <c r="U18" s="2">
        <f t="shared" si="5"/>
        <v>981.5</v>
      </c>
      <c r="AB18" s="81">
        <v>291</v>
      </c>
    </row>
    <row r="19" spans="1:28" ht="24" customHeight="1" thickBot="1" x14ac:dyDescent="0.25">
      <c r="A19" s="21" t="s">
        <v>42</v>
      </c>
      <c r="B19" s="47">
        <v>42</v>
      </c>
      <c r="C19" s="47">
        <v>200</v>
      </c>
      <c r="D19" s="47">
        <v>0</v>
      </c>
      <c r="E19" s="47">
        <v>2</v>
      </c>
      <c r="F19" s="7">
        <f t="shared" si="0"/>
        <v>226</v>
      </c>
      <c r="G19" s="3">
        <f t="shared" si="3"/>
        <v>945</v>
      </c>
      <c r="H19" s="20" t="s">
        <v>22</v>
      </c>
      <c r="I19" s="45">
        <v>39</v>
      </c>
      <c r="J19" s="45">
        <v>239</v>
      </c>
      <c r="K19" s="45">
        <v>0</v>
      </c>
      <c r="L19" s="45">
        <v>2</v>
      </c>
      <c r="M19" s="6">
        <f t="shared" si="1"/>
        <v>263.5</v>
      </c>
      <c r="N19" s="2">
        <f>M16+M17+M18+M19</f>
        <v>946.5</v>
      </c>
      <c r="O19" s="19" t="s">
        <v>16</v>
      </c>
      <c r="P19" s="46">
        <v>59</v>
      </c>
      <c r="Q19" s="46">
        <v>159</v>
      </c>
      <c r="R19" s="46">
        <v>0</v>
      </c>
      <c r="S19" s="46">
        <v>0</v>
      </c>
      <c r="T19" s="6">
        <f t="shared" si="2"/>
        <v>188.5</v>
      </c>
      <c r="U19" s="2">
        <f t="shared" si="5"/>
        <v>915</v>
      </c>
      <c r="AB19" s="81">
        <v>294</v>
      </c>
    </row>
    <row r="20" spans="1:28" ht="24" customHeight="1" x14ac:dyDescent="0.2">
      <c r="A20" s="19" t="s">
        <v>27</v>
      </c>
      <c r="B20" s="45">
        <v>36</v>
      </c>
      <c r="C20" s="45">
        <v>168</v>
      </c>
      <c r="D20" s="45">
        <v>0</v>
      </c>
      <c r="E20" s="45">
        <v>5</v>
      </c>
      <c r="F20" s="8">
        <f t="shared" si="0"/>
        <v>198.5</v>
      </c>
      <c r="G20" s="35"/>
      <c r="H20" s="19" t="s">
        <v>24</v>
      </c>
      <c r="I20" s="46">
        <v>37</v>
      </c>
      <c r="J20" s="46">
        <v>245</v>
      </c>
      <c r="K20" s="46">
        <v>0</v>
      </c>
      <c r="L20" s="46">
        <v>4</v>
      </c>
      <c r="M20" s="8">
        <f t="shared" si="1"/>
        <v>273.5</v>
      </c>
      <c r="N20" s="2">
        <f>M17+M18+M19+M20</f>
        <v>1013.5</v>
      </c>
      <c r="O20" s="19" t="s">
        <v>45</v>
      </c>
      <c r="P20" s="45">
        <v>41</v>
      </c>
      <c r="Q20" s="45">
        <v>199</v>
      </c>
      <c r="R20" s="46">
        <v>0</v>
      </c>
      <c r="S20" s="45">
        <v>0</v>
      </c>
      <c r="T20" s="8">
        <f t="shared" si="2"/>
        <v>219.5</v>
      </c>
      <c r="U20" s="2">
        <f t="shared" si="5"/>
        <v>871.5</v>
      </c>
      <c r="AB20" s="81">
        <v>299</v>
      </c>
    </row>
    <row r="21" spans="1:28" ht="24" customHeight="1" thickBot="1" x14ac:dyDescent="0.25">
      <c r="A21" s="19" t="s">
        <v>28</v>
      </c>
      <c r="B21" s="46">
        <v>38</v>
      </c>
      <c r="C21" s="46">
        <v>181</v>
      </c>
      <c r="D21" s="46">
        <v>0</v>
      </c>
      <c r="E21" s="46">
        <v>3</v>
      </c>
      <c r="F21" s="6">
        <f t="shared" si="0"/>
        <v>207.5</v>
      </c>
      <c r="G21" s="36"/>
      <c r="H21" s="20" t="s">
        <v>25</v>
      </c>
      <c r="I21" s="46">
        <v>39</v>
      </c>
      <c r="J21" s="46">
        <v>234</v>
      </c>
      <c r="K21" s="46">
        <v>0</v>
      </c>
      <c r="L21" s="46">
        <v>0</v>
      </c>
      <c r="M21" s="6">
        <f t="shared" si="1"/>
        <v>253.5</v>
      </c>
      <c r="N21" s="2">
        <f>M18+M19+M20+M21</f>
        <v>1025</v>
      </c>
      <c r="O21" s="21" t="s">
        <v>46</v>
      </c>
      <c r="P21" s="47">
        <v>39</v>
      </c>
      <c r="Q21" s="47">
        <v>207</v>
      </c>
      <c r="R21" s="47">
        <v>0</v>
      </c>
      <c r="S21" s="47">
        <v>1</v>
      </c>
      <c r="T21" s="7">
        <f t="shared" si="2"/>
        <v>229</v>
      </c>
      <c r="U21" s="3">
        <f t="shared" si="5"/>
        <v>873.5</v>
      </c>
      <c r="AB21" s="81">
        <v>299.5</v>
      </c>
    </row>
    <row r="22" spans="1:28" ht="24" customHeight="1" thickBot="1" x14ac:dyDescent="0.25">
      <c r="A22" s="19" t="s">
        <v>1</v>
      </c>
      <c r="B22" s="46">
        <v>47</v>
      </c>
      <c r="C22" s="46">
        <v>195</v>
      </c>
      <c r="D22" s="46">
        <v>0</v>
      </c>
      <c r="E22" s="46">
        <v>3</v>
      </c>
      <c r="F22" s="6">
        <f t="shared" si="0"/>
        <v>226</v>
      </c>
      <c r="G22" s="2"/>
      <c r="H22" s="21" t="s">
        <v>26</v>
      </c>
      <c r="I22" s="47">
        <v>43</v>
      </c>
      <c r="J22" s="47">
        <v>233</v>
      </c>
      <c r="K22" s="47">
        <v>0</v>
      </c>
      <c r="L22" s="47">
        <v>0</v>
      </c>
      <c r="M22" s="6">
        <f t="shared" si="1"/>
        <v>254.5</v>
      </c>
      <c r="N22" s="3">
        <f>M19+M20+M21+M22</f>
        <v>1045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994.5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1045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998.5</v>
      </c>
      <c r="AB23" s="1"/>
    </row>
    <row r="24" spans="1:28" ht="13.5" customHeight="1" x14ac:dyDescent="0.2">
      <c r="A24" s="181"/>
      <c r="B24" s="182"/>
      <c r="C24" s="82" t="s">
        <v>72</v>
      </c>
      <c r="D24" s="86"/>
      <c r="E24" s="86"/>
      <c r="F24" s="87" t="s">
        <v>83</v>
      </c>
      <c r="G24" s="88"/>
      <c r="H24" s="181"/>
      <c r="I24" s="182"/>
      <c r="J24" s="82" t="s">
        <v>72</v>
      </c>
      <c r="K24" s="86"/>
      <c r="L24" s="86"/>
      <c r="M24" s="87" t="s">
        <v>92</v>
      </c>
      <c r="N24" s="88"/>
      <c r="O24" s="181"/>
      <c r="P24" s="182"/>
      <c r="Q24" s="82" t="s">
        <v>72</v>
      </c>
      <c r="R24" s="86"/>
      <c r="S24" s="86"/>
      <c r="T24" s="245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'G-1'!D5:H5</f>
        <v>CALLE 85 X CARRERA 51B</v>
      </c>
      <c r="E5" s="200"/>
      <c r="F5" s="200"/>
      <c r="G5" s="200"/>
      <c r="H5" s="200"/>
      <c r="I5" s="195" t="s">
        <v>53</v>
      </c>
      <c r="J5" s="195"/>
      <c r="K5" s="195"/>
      <c r="L5" s="174" t="str">
        <f>'G-1'!L5:N5</f>
        <v>8551B</v>
      </c>
      <c r="M5" s="174"/>
      <c r="N5" s="174"/>
      <c r="O5" s="50"/>
      <c r="P5" s="195" t="s">
        <v>57</v>
      </c>
      <c r="Q5" s="195"/>
      <c r="R5" s="195"/>
      <c r="S5" s="174" t="s">
        <v>134</v>
      </c>
      <c r="T5" s="174"/>
      <c r="U5" s="174"/>
    </row>
    <row r="6" spans="1:28" ht="12.75" customHeight="1" x14ac:dyDescent="0.2">
      <c r="A6" s="195" t="s">
        <v>55</v>
      </c>
      <c r="B6" s="195"/>
      <c r="C6" s="195"/>
      <c r="D6" s="198" t="s">
        <v>152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f>'G-1'!S6:U6</f>
        <v>43130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34</v>
      </c>
      <c r="C10" s="61">
        <v>248</v>
      </c>
      <c r="D10" s="61">
        <v>5</v>
      </c>
      <c r="E10" s="61">
        <v>6</v>
      </c>
      <c r="F10" s="62">
        <f t="shared" ref="F10:F22" si="0">B10*0.5+C10*1+D10*2+E10*2.5</f>
        <v>290</v>
      </c>
      <c r="G10" s="63"/>
      <c r="H10" s="64" t="s">
        <v>4</v>
      </c>
      <c r="I10" s="46">
        <v>42</v>
      </c>
      <c r="J10" s="46">
        <v>229</v>
      </c>
      <c r="K10" s="46">
        <v>10</v>
      </c>
      <c r="L10" s="46">
        <v>5</v>
      </c>
      <c r="M10" s="62">
        <f t="shared" ref="M10:M22" si="1">I10*0.5+J10*1+K10*2+L10*2.5</f>
        <v>282.5</v>
      </c>
      <c r="N10" s="65">
        <f>F20+F21+F22+M10</f>
        <v>1197.5</v>
      </c>
      <c r="O10" s="64" t="s">
        <v>43</v>
      </c>
      <c r="P10" s="46">
        <v>44</v>
      </c>
      <c r="Q10" s="46">
        <v>208</v>
      </c>
      <c r="R10" s="46">
        <v>11</v>
      </c>
      <c r="S10" s="46">
        <v>5</v>
      </c>
      <c r="T10" s="62">
        <f t="shared" ref="T10:T21" si="2">P10*0.5+Q10*1+R10*2+S10*2.5</f>
        <v>264.5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272</v>
      </c>
      <c r="D11" s="61">
        <v>9</v>
      </c>
      <c r="E11" s="61">
        <v>2</v>
      </c>
      <c r="F11" s="62">
        <f t="shared" si="0"/>
        <v>314.5</v>
      </c>
      <c r="G11" s="63"/>
      <c r="H11" s="64" t="s">
        <v>5</v>
      </c>
      <c r="I11" s="46">
        <v>59</v>
      </c>
      <c r="J11" s="46">
        <v>212</v>
      </c>
      <c r="K11" s="46">
        <v>9</v>
      </c>
      <c r="L11" s="46">
        <v>4</v>
      </c>
      <c r="M11" s="62">
        <f t="shared" si="1"/>
        <v>269.5</v>
      </c>
      <c r="N11" s="65">
        <f>F21+F22+M10+M11</f>
        <v>1168.5</v>
      </c>
      <c r="O11" s="64" t="s">
        <v>44</v>
      </c>
      <c r="P11" s="46">
        <v>52</v>
      </c>
      <c r="Q11" s="46">
        <v>189</v>
      </c>
      <c r="R11" s="46">
        <v>13</v>
      </c>
      <c r="S11" s="46">
        <v>3</v>
      </c>
      <c r="T11" s="62">
        <f t="shared" si="2"/>
        <v>248.5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303</v>
      </c>
      <c r="D12" s="61">
        <v>10</v>
      </c>
      <c r="E12" s="61">
        <v>1</v>
      </c>
      <c r="F12" s="62">
        <f t="shared" si="0"/>
        <v>337.5</v>
      </c>
      <c r="G12" s="63"/>
      <c r="H12" s="64" t="s">
        <v>6</v>
      </c>
      <c r="I12" s="46">
        <v>50</v>
      </c>
      <c r="J12" s="46">
        <v>231</v>
      </c>
      <c r="K12" s="46">
        <v>9</v>
      </c>
      <c r="L12" s="46">
        <v>6</v>
      </c>
      <c r="M12" s="62">
        <f t="shared" si="1"/>
        <v>289</v>
      </c>
      <c r="N12" s="63">
        <f>F22+M10+M11+M12</f>
        <v>1169</v>
      </c>
      <c r="O12" s="64" t="s">
        <v>32</v>
      </c>
      <c r="P12" s="46">
        <v>46</v>
      </c>
      <c r="Q12" s="46">
        <v>234</v>
      </c>
      <c r="R12" s="46">
        <v>11</v>
      </c>
      <c r="S12" s="46">
        <v>5</v>
      </c>
      <c r="T12" s="62">
        <f t="shared" si="2"/>
        <v>291.5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271</v>
      </c>
      <c r="D13" s="61">
        <v>19</v>
      </c>
      <c r="E13" s="61">
        <v>2</v>
      </c>
      <c r="F13" s="62">
        <f t="shared" si="0"/>
        <v>331</v>
      </c>
      <c r="G13" s="63">
        <f t="shared" ref="G13:G19" si="3">F10+F11+F12+F13</f>
        <v>1273</v>
      </c>
      <c r="H13" s="64" t="s">
        <v>7</v>
      </c>
      <c r="I13" s="46">
        <v>49</v>
      </c>
      <c r="J13" s="46">
        <v>261</v>
      </c>
      <c r="K13" s="46">
        <v>12</v>
      </c>
      <c r="L13" s="46">
        <v>4</v>
      </c>
      <c r="M13" s="62">
        <f t="shared" si="1"/>
        <v>319.5</v>
      </c>
      <c r="N13" s="63">
        <f t="shared" ref="N13:N18" si="4">M10+M11+M12+M13</f>
        <v>1160.5</v>
      </c>
      <c r="O13" s="64" t="s">
        <v>33</v>
      </c>
      <c r="P13" s="46">
        <v>54</v>
      </c>
      <c r="Q13" s="46">
        <v>249</v>
      </c>
      <c r="R13" s="46">
        <v>14</v>
      </c>
      <c r="S13" s="46">
        <v>2</v>
      </c>
      <c r="T13" s="62">
        <f t="shared" si="2"/>
        <v>309</v>
      </c>
      <c r="U13" s="63">
        <f t="shared" ref="U13:U21" si="5">T10+T11+T12+T13</f>
        <v>1113.5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259</v>
      </c>
      <c r="D14" s="61">
        <v>14</v>
      </c>
      <c r="E14" s="61">
        <v>1</v>
      </c>
      <c r="F14" s="62">
        <f t="shared" si="0"/>
        <v>312.5</v>
      </c>
      <c r="G14" s="63">
        <f t="shared" si="3"/>
        <v>1295.5</v>
      </c>
      <c r="H14" s="64" t="s">
        <v>9</v>
      </c>
      <c r="I14" s="46">
        <v>27</v>
      </c>
      <c r="J14" s="46">
        <v>204</v>
      </c>
      <c r="K14" s="46">
        <v>8</v>
      </c>
      <c r="L14" s="46">
        <v>4</v>
      </c>
      <c r="M14" s="62">
        <f t="shared" si="1"/>
        <v>243.5</v>
      </c>
      <c r="N14" s="63">
        <f t="shared" si="4"/>
        <v>1121.5</v>
      </c>
      <c r="O14" s="64" t="s">
        <v>29</v>
      </c>
      <c r="P14" s="45">
        <v>58</v>
      </c>
      <c r="Q14" s="45">
        <v>196</v>
      </c>
      <c r="R14" s="45">
        <v>17</v>
      </c>
      <c r="S14" s="45">
        <v>1</v>
      </c>
      <c r="T14" s="62">
        <f t="shared" si="2"/>
        <v>261.5</v>
      </c>
      <c r="U14" s="63">
        <f t="shared" si="5"/>
        <v>1110.5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202</v>
      </c>
      <c r="D15" s="61">
        <v>7</v>
      </c>
      <c r="E15" s="61">
        <v>3</v>
      </c>
      <c r="F15" s="62">
        <f t="shared" si="0"/>
        <v>239</v>
      </c>
      <c r="G15" s="63">
        <f t="shared" si="3"/>
        <v>1220</v>
      </c>
      <c r="H15" s="64" t="s">
        <v>12</v>
      </c>
      <c r="I15" s="46">
        <v>28</v>
      </c>
      <c r="J15" s="46">
        <v>205</v>
      </c>
      <c r="K15" s="46">
        <v>9</v>
      </c>
      <c r="L15" s="46">
        <v>5</v>
      </c>
      <c r="M15" s="62">
        <f t="shared" si="1"/>
        <v>249.5</v>
      </c>
      <c r="N15" s="63">
        <f t="shared" si="4"/>
        <v>1101.5</v>
      </c>
      <c r="O15" s="60" t="s">
        <v>30</v>
      </c>
      <c r="P15" s="46">
        <v>46</v>
      </c>
      <c r="Q15" s="46">
        <v>195</v>
      </c>
      <c r="R15" s="46">
        <v>14</v>
      </c>
      <c r="S15" s="46">
        <v>3</v>
      </c>
      <c r="T15" s="62">
        <f t="shared" si="2"/>
        <v>253.5</v>
      </c>
      <c r="U15" s="63">
        <f t="shared" si="5"/>
        <v>1115.5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168</v>
      </c>
      <c r="D16" s="61">
        <v>11</v>
      </c>
      <c r="E16" s="61">
        <v>4</v>
      </c>
      <c r="F16" s="62">
        <f t="shared" si="0"/>
        <v>216.5</v>
      </c>
      <c r="G16" s="63">
        <f t="shared" si="3"/>
        <v>1099</v>
      </c>
      <c r="H16" s="64" t="s">
        <v>15</v>
      </c>
      <c r="I16" s="46">
        <v>26</v>
      </c>
      <c r="J16" s="46">
        <v>201</v>
      </c>
      <c r="K16" s="46">
        <v>10</v>
      </c>
      <c r="L16" s="46">
        <v>6</v>
      </c>
      <c r="M16" s="62">
        <f t="shared" si="1"/>
        <v>249</v>
      </c>
      <c r="N16" s="63">
        <f t="shared" si="4"/>
        <v>1061.5</v>
      </c>
      <c r="O16" s="64" t="s">
        <v>8</v>
      </c>
      <c r="P16" s="46">
        <v>55</v>
      </c>
      <c r="Q16" s="46">
        <v>212</v>
      </c>
      <c r="R16" s="46">
        <v>11</v>
      </c>
      <c r="S16" s="46">
        <v>1</v>
      </c>
      <c r="T16" s="62">
        <f t="shared" si="2"/>
        <v>264</v>
      </c>
      <c r="U16" s="63">
        <f t="shared" si="5"/>
        <v>1088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197</v>
      </c>
      <c r="D17" s="61">
        <v>17</v>
      </c>
      <c r="E17" s="61">
        <v>3</v>
      </c>
      <c r="F17" s="62">
        <f t="shared" si="0"/>
        <v>260</v>
      </c>
      <c r="G17" s="63">
        <f t="shared" si="3"/>
        <v>1028</v>
      </c>
      <c r="H17" s="64" t="s">
        <v>18</v>
      </c>
      <c r="I17" s="46">
        <v>39</v>
      </c>
      <c r="J17" s="46">
        <v>264</v>
      </c>
      <c r="K17" s="46">
        <v>11</v>
      </c>
      <c r="L17" s="46">
        <v>2</v>
      </c>
      <c r="M17" s="62">
        <f t="shared" si="1"/>
        <v>310.5</v>
      </c>
      <c r="N17" s="63">
        <f t="shared" si="4"/>
        <v>1052.5</v>
      </c>
      <c r="O17" s="64" t="s">
        <v>10</v>
      </c>
      <c r="P17" s="46">
        <v>54</v>
      </c>
      <c r="Q17" s="46">
        <v>231</v>
      </c>
      <c r="R17" s="46">
        <v>13</v>
      </c>
      <c r="S17" s="46">
        <v>3</v>
      </c>
      <c r="T17" s="62">
        <f t="shared" si="2"/>
        <v>291.5</v>
      </c>
      <c r="U17" s="63">
        <f t="shared" si="5"/>
        <v>1070.5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178</v>
      </c>
      <c r="D18" s="61">
        <v>16</v>
      </c>
      <c r="E18" s="61">
        <v>4</v>
      </c>
      <c r="F18" s="62">
        <f t="shared" si="0"/>
        <v>240</v>
      </c>
      <c r="G18" s="63">
        <f t="shared" si="3"/>
        <v>955.5</v>
      </c>
      <c r="H18" s="64" t="s">
        <v>20</v>
      </c>
      <c r="I18" s="46">
        <v>52</v>
      </c>
      <c r="J18" s="46">
        <v>250</v>
      </c>
      <c r="K18" s="46">
        <v>10</v>
      </c>
      <c r="L18" s="46">
        <v>2</v>
      </c>
      <c r="M18" s="62">
        <f t="shared" si="1"/>
        <v>301</v>
      </c>
      <c r="N18" s="63">
        <f t="shared" si="4"/>
        <v>1110</v>
      </c>
      <c r="O18" s="64" t="s">
        <v>13</v>
      </c>
      <c r="P18" s="46">
        <v>39</v>
      </c>
      <c r="Q18" s="46">
        <v>234</v>
      </c>
      <c r="R18" s="46">
        <v>9</v>
      </c>
      <c r="S18" s="46">
        <v>0</v>
      </c>
      <c r="T18" s="62">
        <f t="shared" si="2"/>
        <v>271.5</v>
      </c>
      <c r="U18" s="63">
        <f t="shared" si="5"/>
        <v>1080.5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34</v>
      </c>
      <c r="C19" s="69">
        <v>207</v>
      </c>
      <c r="D19" s="69">
        <v>14</v>
      </c>
      <c r="E19" s="69">
        <v>3</v>
      </c>
      <c r="F19" s="70">
        <f t="shared" si="0"/>
        <v>259.5</v>
      </c>
      <c r="G19" s="71">
        <f t="shared" si="3"/>
        <v>976</v>
      </c>
      <c r="H19" s="72" t="s">
        <v>22</v>
      </c>
      <c r="I19" s="45">
        <v>39</v>
      </c>
      <c r="J19" s="45">
        <v>259</v>
      </c>
      <c r="K19" s="45">
        <v>10</v>
      </c>
      <c r="L19" s="45">
        <v>3</v>
      </c>
      <c r="M19" s="62">
        <f t="shared" si="1"/>
        <v>306</v>
      </c>
      <c r="N19" s="63">
        <f>M16+M17+M18+M19</f>
        <v>1166.5</v>
      </c>
      <c r="O19" s="64" t="s">
        <v>16</v>
      </c>
      <c r="P19" s="46">
        <v>48</v>
      </c>
      <c r="Q19" s="46">
        <v>180</v>
      </c>
      <c r="R19" s="46">
        <v>6</v>
      </c>
      <c r="S19" s="46">
        <v>0</v>
      </c>
      <c r="T19" s="62">
        <f t="shared" si="2"/>
        <v>216</v>
      </c>
      <c r="U19" s="63">
        <f t="shared" si="5"/>
        <v>1043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8">
        <v>41</v>
      </c>
      <c r="C20" s="158">
        <v>241</v>
      </c>
      <c r="D20" s="158">
        <v>16</v>
      </c>
      <c r="E20" s="158">
        <v>2</v>
      </c>
      <c r="F20" s="73">
        <f t="shared" si="0"/>
        <v>298.5</v>
      </c>
      <c r="G20" s="74"/>
      <c r="H20" s="64" t="s">
        <v>24</v>
      </c>
      <c r="I20" s="46">
        <v>49</v>
      </c>
      <c r="J20" s="46">
        <v>241</v>
      </c>
      <c r="K20" s="46">
        <v>10</v>
      </c>
      <c r="L20" s="46">
        <v>4</v>
      </c>
      <c r="M20" s="73">
        <f t="shared" si="1"/>
        <v>295.5</v>
      </c>
      <c r="N20" s="63">
        <f>M17+M18+M19+M20</f>
        <v>1213</v>
      </c>
      <c r="O20" s="64" t="s">
        <v>45</v>
      </c>
      <c r="P20" s="45">
        <v>44</v>
      </c>
      <c r="Q20" s="45">
        <v>235</v>
      </c>
      <c r="R20" s="45">
        <v>9</v>
      </c>
      <c r="S20" s="45">
        <v>0</v>
      </c>
      <c r="T20" s="73">
        <f t="shared" si="2"/>
        <v>275</v>
      </c>
      <c r="U20" s="63">
        <f t="shared" si="5"/>
        <v>1054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59</v>
      </c>
      <c r="C21" s="61">
        <v>227</v>
      </c>
      <c r="D21" s="61">
        <v>11</v>
      </c>
      <c r="E21" s="61">
        <v>4</v>
      </c>
      <c r="F21" s="62">
        <f t="shared" si="0"/>
        <v>288.5</v>
      </c>
      <c r="G21" s="75"/>
      <c r="H21" s="72" t="s">
        <v>25</v>
      </c>
      <c r="I21" s="46">
        <v>55</v>
      </c>
      <c r="J21" s="46">
        <v>219</v>
      </c>
      <c r="K21" s="46">
        <v>10</v>
      </c>
      <c r="L21" s="46">
        <v>3</v>
      </c>
      <c r="M21" s="62">
        <f t="shared" si="1"/>
        <v>274</v>
      </c>
      <c r="N21" s="63">
        <f>M18+M19+M20+M21</f>
        <v>1176.5</v>
      </c>
      <c r="O21" s="68" t="s">
        <v>46</v>
      </c>
      <c r="P21" s="47">
        <v>31</v>
      </c>
      <c r="Q21" s="47">
        <v>196</v>
      </c>
      <c r="R21" s="47">
        <v>7</v>
      </c>
      <c r="S21" s="47">
        <v>1</v>
      </c>
      <c r="T21" s="70">
        <f t="shared" si="2"/>
        <v>228</v>
      </c>
      <c r="U21" s="71">
        <f t="shared" si="5"/>
        <v>990.5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55</v>
      </c>
      <c r="C22" s="61">
        <v>247</v>
      </c>
      <c r="D22" s="61">
        <v>13</v>
      </c>
      <c r="E22" s="61">
        <v>11</v>
      </c>
      <c r="F22" s="62">
        <f t="shared" si="0"/>
        <v>328</v>
      </c>
      <c r="G22" s="63"/>
      <c r="H22" s="68" t="s">
        <v>26</v>
      </c>
      <c r="I22" s="47">
        <v>59</v>
      </c>
      <c r="J22" s="47">
        <v>216</v>
      </c>
      <c r="K22" s="47">
        <v>11</v>
      </c>
      <c r="L22" s="47">
        <v>4</v>
      </c>
      <c r="M22" s="62">
        <f t="shared" si="1"/>
        <v>277.5</v>
      </c>
      <c r="N22" s="71">
        <f>M19+M20+M21+M22</f>
        <v>1153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1295.5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1213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1115.5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72</v>
      </c>
      <c r="D24" s="86"/>
      <c r="E24" s="86"/>
      <c r="F24" s="87" t="s">
        <v>65</v>
      </c>
      <c r="G24" s="88"/>
      <c r="H24" s="207"/>
      <c r="I24" s="208"/>
      <c r="J24" s="83" t="s">
        <v>72</v>
      </c>
      <c r="K24" s="86"/>
      <c r="L24" s="86"/>
      <c r="M24" s="87" t="s">
        <v>91</v>
      </c>
      <c r="N24" s="88"/>
      <c r="O24" s="207"/>
      <c r="P24" s="208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85 X CARRERA 51B</v>
      </c>
      <c r="E5" s="173"/>
      <c r="F5" s="173"/>
      <c r="G5" s="173"/>
      <c r="H5" s="173"/>
      <c r="I5" s="163" t="s">
        <v>53</v>
      </c>
      <c r="J5" s="163"/>
      <c r="K5" s="163"/>
      <c r="L5" s="174" t="str">
        <f>'G-1'!L5:N5</f>
        <v>8551B</v>
      </c>
      <c r="M5" s="174"/>
      <c r="N5" s="174"/>
      <c r="O5" s="12"/>
      <c r="P5" s="163" t="s">
        <v>57</v>
      </c>
      <c r="Q5" s="163"/>
      <c r="R5" s="163"/>
      <c r="S5" s="172" t="s">
        <v>93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154</v>
      </c>
      <c r="E6" s="170"/>
      <c r="F6" s="170"/>
      <c r="G6" s="170"/>
      <c r="H6" s="170"/>
      <c r="I6" s="163" t="s">
        <v>59</v>
      </c>
      <c r="J6" s="163"/>
      <c r="K6" s="163"/>
      <c r="L6" s="175">
        <v>2</v>
      </c>
      <c r="M6" s="175"/>
      <c r="N6" s="175"/>
      <c r="O6" s="42"/>
      <c r="P6" s="163" t="s">
        <v>58</v>
      </c>
      <c r="Q6" s="163"/>
      <c r="R6" s="163"/>
      <c r="S6" s="168">
        <f>'G-1'!S6:U6</f>
        <v>43130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7</v>
      </c>
      <c r="C10" s="46">
        <v>61</v>
      </c>
      <c r="D10" s="46">
        <v>0</v>
      </c>
      <c r="E10" s="46">
        <v>0</v>
      </c>
      <c r="F10" s="62">
        <f>B10*0.5+C10*1+D10*2+E10*2.5</f>
        <v>64.5</v>
      </c>
      <c r="G10" s="2"/>
      <c r="H10" s="19" t="s">
        <v>4</v>
      </c>
      <c r="I10" s="46">
        <v>12</v>
      </c>
      <c r="J10" s="46">
        <v>106</v>
      </c>
      <c r="K10" s="46">
        <v>0</v>
      </c>
      <c r="L10" s="46">
        <v>1</v>
      </c>
      <c r="M10" s="6">
        <f>I10*0.5+J10*1+K10*2+L10*2.5</f>
        <v>114.5</v>
      </c>
      <c r="N10" s="9">
        <f>F20+F21+F22+M10</f>
        <v>388.5</v>
      </c>
      <c r="O10" s="19" t="s">
        <v>43</v>
      </c>
      <c r="P10" s="46">
        <v>20</v>
      </c>
      <c r="Q10" s="46">
        <v>90</v>
      </c>
      <c r="R10" s="46">
        <v>0</v>
      </c>
      <c r="S10" s="46">
        <v>1</v>
      </c>
      <c r="T10" s="6">
        <f>P10*0.5+Q10*1+R10*2+S10*2.5</f>
        <v>102.5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63</v>
      </c>
      <c r="D11" s="46">
        <v>0</v>
      </c>
      <c r="E11" s="46">
        <v>0</v>
      </c>
      <c r="F11" s="6">
        <f t="shared" ref="F11:F22" si="0">B11*0.5+C11*1+D11*2+E11*2.5</f>
        <v>67.5</v>
      </c>
      <c r="G11" s="2"/>
      <c r="H11" s="19" t="s">
        <v>5</v>
      </c>
      <c r="I11" s="46">
        <v>22</v>
      </c>
      <c r="J11" s="46">
        <v>115</v>
      </c>
      <c r="K11" s="46">
        <v>0</v>
      </c>
      <c r="L11" s="46">
        <v>1</v>
      </c>
      <c r="M11" s="6">
        <f t="shared" ref="M11:M22" si="1">I11*0.5+J11*1+K11*2+L11*2.5</f>
        <v>128.5</v>
      </c>
      <c r="N11" s="9">
        <f>F21+F22+M10+M11</f>
        <v>426.5</v>
      </c>
      <c r="O11" s="19" t="s">
        <v>44</v>
      </c>
      <c r="P11" s="46">
        <v>15</v>
      </c>
      <c r="Q11" s="46">
        <v>99</v>
      </c>
      <c r="R11" s="46">
        <v>0</v>
      </c>
      <c r="S11" s="46">
        <v>2</v>
      </c>
      <c r="T11" s="6">
        <f t="shared" ref="T11:T21" si="2">P11*0.5+Q11*1+R11*2+S11*2.5</f>
        <v>111.5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57</v>
      </c>
      <c r="D12" s="46">
        <v>0</v>
      </c>
      <c r="E12" s="46">
        <v>1</v>
      </c>
      <c r="F12" s="6">
        <f t="shared" si="0"/>
        <v>64</v>
      </c>
      <c r="G12" s="2"/>
      <c r="H12" s="19" t="s">
        <v>6</v>
      </c>
      <c r="I12" s="46">
        <v>19</v>
      </c>
      <c r="J12" s="46">
        <v>111</v>
      </c>
      <c r="K12" s="46">
        <v>0</v>
      </c>
      <c r="L12" s="46">
        <v>3</v>
      </c>
      <c r="M12" s="6">
        <f t="shared" si="1"/>
        <v>128</v>
      </c>
      <c r="N12" s="2">
        <f>F22+M10+M11+M12</f>
        <v>477</v>
      </c>
      <c r="O12" s="19" t="s">
        <v>32</v>
      </c>
      <c r="P12" s="46">
        <v>23</v>
      </c>
      <c r="Q12" s="46">
        <v>90</v>
      </c>
      <c r="R12" s="46">
        <v>0</v>
      </c>
      <c r="S12" s="46">
        <v>1</v>
      </c>
      <c r="T12" s="6">
        <f t="shared" si="2"/>
        <v>104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60</v>
      </c>
      <c r="D13" s="46">
        <v>0</v>
      </c>
      <c r="E13" s="46">
        <v>0</v>
      </c>
      <c r="F13" s="6">
        <f t="shared" si="0"/>
        <v>63</v>
      </c>
      <c r="G13" s="2">
        <f>F10+F11+F12+F13</f>
        <v>259</v>
      </c>
      <c r="H13" s="19" t="s">
        <v>7</v>
      </c>
      <c r="I13" s="46">
        <v>11</v>
      </c>
      <c r="J13" s="46">
        <v>107</v>
      </c>
      <c r="K13" s="46">
        <v>0</v>
      </c>
      <c r="L13" s="46">
        <v>0</v>
      </c>
      <c r="M13" s="6">
        <f t="shared" si="1"/>
        <v>112.5</v>
      </c>
      <c r="N13" s="2">
        <f t="shared" ref="N13:N18" si="3">M10+M11+M12+M13</f>
        <v>483.5</v>
      </c>
      <c r="O13" s="19" t="s">
        <v>33</v>
      </c>
      <c r="P13" s="46">
        <v>18</v>
      </c>
      <c r="Q13" s="46">
        <v>109</v>
      </c>
      <c r="R13" s="46">
        <v>1</v>
      </c>
      <c r="S13" s="46">
        <v>1</v>
      </c>
      <c r="T13" s="6">
        <f t="shared" si="2"/>
        <v>122.5</v>
      </c>
      <c r="U13" s="2">
        <f t="shared" ref="U13:U21" si="4">T10+T11+T12+T13</f>
        <v>440.5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57</v>
      </c>
      <c r="D14" s="46">
        <v>0</v>
      </c>
      <c r="E14" s="46">
        <v>0</v>
      </c>
      <c r="F14" s="6">
        <f t="shared" si="0"/>
        <v>64.5</v>
      </c>
      <c r="G14" s="2">
        <f t="shared" ref="G14:G19" si="5">F11+F12+F13+F14</f>
        <v>259</v>
      </c>
      <c r="H14" s="19" t="s">
        <v>9</v>
      </c>
      <c r="I14" s="46">
        <v>11</v>
      </c>
      <c r="J14" s="46">
        <v>94</v>
      </c>
      <c r="K14" s="46">
        <v>0</v>
      </c>
      <c r="L14" s="46">
        <v>1</v>
      </c>
      <c r="M14" s="6">
        <f t="shared" si="1"/>
        <v>102</v>
      </c>
      <c r="N14" s="2">
        <f t="shared" si="3"/>
        <v>471</v>
      </c>
      <c r="O14" s="19" t="s">
        <v>29</v>
      </c>
      <c r="P14" s="45">
        <v>10</v>
      </c>
      <c r="Q14" s="45">
        <v>94</v>
      </c>
      <c r="R14" s="45">
        <v>0</v>
      </c>
      <c r="S14" s="45">
        <v>0</v>
      </c>
      <c r="T14" s="6">
        <f t="shared" si="2"/>
        <v>99</v>
      </c>
      <c r="U14" s="2">
        <f t="shared" si="4"/>
        <v>437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14</v>
      </c>
      <c r="C15" s="46">
        <v>49</v>
      </c>
      <c r="D15" s="46">
        <v>0</v>
      </c>
      <c r="E15" s="46">
        <v>1</v>
      </c>
      <c r="F15" s="6">
        <f t="shared" si="0"/>
        <v>58.5</v>
      </c>
      <c r="G15" s="2">
        <f t="shared" si="5"/>
        <v>250</v>
      </c>
      <c r="H15" s="19" t="s">
        <v>12</v>
      </c>
      <c r="I15" s="46">
        <v>10</v>
      </c>
      <c r="J15" s="46">
        <v>92</v>
      </c>
      <c r="K15" s="46">
        <v>0</v>
      </c>
      <c r="L15" s="46">
        <v>1</v>
      </c>
      <c r="M15" s="6">
        <f t="shared" si="1"/>
        <v>99.5</v>
      </c>
      <c r="N15" s="2">
        <f t="shared" si="3"/>
        <v>442</v>
      </c>
      <c r="O15" s="18" t="s">
        <v>30</v>
      </c>
      <c r="P15" s="46">
        <v>18</v>
      </c>
      <c r="Q15" s="46">
        <v>90</v>
      </c>
      <c r="R15" s="46">
        <v>0</v>
      </c>
      <c r="S15" s="46">
        <v>0</v>
      </c>
      <c r="T15" s="6">
        <f t="shared" si="2"/>
        <v>99</v>
      </c>
      <c r="U15" s="2">
        <f t="shared" si="4"/>
        <v>424.5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65</v>
      </c>
      <c r="D16" s="46">
        <v>0</v>
      </c>
      <c r="E16" s="46">
        <v>1</v>
      </c>
      <c r="F16" s="6">
        <f t="shared" si="0"/>
        <v>71.5</v>
      </c>
      <c r="G16" s="2">
        <f t="shared" si="5"/>
        <v>257.5</v>
      </c>
      <c r="H16" s="19" t="s">
        <v>15</v>
      </c>
      <c r="I16" s="46">
        <v>11</v>
      </c>
      <c r="J16" s="46">
        <v>90</v>
      </c>
      <c r="K16" s="46">
        <v>0</v>
      </c>
      <c r="L16" s="46">
        <v>0</v>
      </c>
      <c r="M16" s="6">
        <f t="shared" si="1"/>
        <v>95.5</v>
      </c>
      <c r="N16" s="2">
        <f t="shared" si="3"/>
        <v>409.5</v>
      </c>
      <c r="O16" s="19" t="s">
        <v>8</v>
      </c>
      <c r="P16" s="46">
        <v>16</v>
      </c>
      <c r="Q16" s="46">
        <v>128</v>
      </c>
      <c r="R16" s="46">
        <v>0</v>
      </c>
      <c r="S16" s="46">
        <v>0</v>
      </c>
      <c r="T16" s="6">
        <f t="shared" si="2"/>
        <v>136</v>
      </c>
      <c r="U16" s="2">
        <f t="shared" si="4"/>
        <v>456.5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18</v>
      </c>
      <c r="C17" s="46">
        <v>68</v>
      </c>
      <c r="D17" s="46">
        <v>0</v>
      </c>
      <c r="E17" s="46">
        <v>0</v>
      </c>
      <c r="F17" s="6">
        <f t="shared" si="0"/>
        <v>77</v>
      </c>
      <c r="G17" s="2">
        <f t="shared" si="5"/>
        <v>271.5</v>
      </c>
      <c r="H17" s="19" t="s">
        <v>18</v>
      </c>
      <c r="I17" s="46">
        <v>8</v>
      </c>
      <c r="J17" s="46">
        <v>68</v>
      </c>
      <c r="K17" s="46">
        <v>0</v>
      </c>
      <c r="L17" s="46">
        <v>0</v>
      </c>
      <c r="M17" s="6">
        <f t="shared" si="1"/>
        <v>72</v>
      </c>
      <c r="N17" s="2">
        <f t="shared" si="3"/>
        <v>369</v>
      </c>
      <c r="O17" s="19" t="s">
        <v>10</v>
      </c>
      <c r="P17" s="46">
        <v>20</v>
      </c>
      <c r="Q17" s="46">
        <v>100</v>
      </c>
      <c r="R17" s="46">
        <v>0</v>
      </c>
      <c r="S17" s="46">
        <v>2</v>
      </c>
      <c r="T17" s="6">
        <f t="shared" si="2"/>
        <v>115</v>
      </c>
      <c r="U17" s="2">
        <f t="shared" si="4"/>
        <v>449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69</v>
      </c>
      <c r="D18" s="46">
        <v>0</v>
      </c>
      <c r="E18" s="46">
        <v>2</v>
      </c>
      <c r="F18" s="6">
        <f t="shared" si="0"/>
        <v>83.5</v>
      </c>
      <c r="G18" s="2">
        <f t="shared" si="5"/>
        <v>290.5</v>
      </c>
      <c r="H18" s="19" t="s">
        <v>20</v>
      </c>
      <c r="I18" s="46">
        <v>13</v>
      </c>
      <c r="J18" s="46">
        <v>74</v>
      </c>
      <c r="K18" s="46">
        <v>0</v>
      </c>
      <c r="L18" s="46">
        <v>2</v>
      </c>
      <c r="M18" s="6">
        <f t="shared" si="1"/>
        <v>85.5</v>
      </c>
      <c r="N18" s="2">
        <f t="shared" si="3"/>
        <v>352.5</v>
      </c>
      <c r="O18" s="19" t="s">
        <v>13</v>
      </c>
      <c r="P18" s="46">
        <v>21</v>
      </c>
      <c r="Q18" s="46">
        <v>121</v>
      </c>
      <c r="R18" s="46">
        <v>0</v>
      </c>
      <c r="S18" s="46">
        <v>0</v>
      </c>
      <c r="T18" s="6">
        <f t="shared" si="2"/>
        <v>131.5</v>
      </c>
      <c r="U18" s="2">
        <f t="shared" si="4"/>
        <v>481.5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55</v>
      </c>
      <c r="D19" s="47">
        <v>0</v>
      </c>
      <c r="E19" s="47">
        <v>0</v>
      </c>
      <c r="F19" s="7">
        <f t="shared" si="0"/>
        <v>62</v>
      </c>
      <c r="G19" s="3">
        <f t="shared" si="5"/>
        <v>294</v>
      </c>
      <c r="H19" s="20" t="s">
        <v>22</v>
      </c>
      <c r="I19" s="45">
        <v>17</v>
      </c>
      <c r="J19" s="45">
        <v>96</v>
      </c>
      <c r="K19" s="45">
        <v>0</v>
      </c>
      <c r="L19" s="45">
        <v>0</v>
      </c>
      <c r="M19" s="6">
        <f t="shared" si="1"/>
        <v>104.5</v>
      </c>
      <c r="N19" s="2">
        <f>M16+M17+M18+M19</f>
        <v>357.5</v>
      </c>
      <c r="O19" s="19" t="s">
        <v>16</v>
      </c>
      <c r="P19" s="46">
        <v>17</v>
      </c>
      <c r="Q19" s="46">
        <v>116</v>
      </c>
      <c r="R19" s="46">
        <v>0</v>
      </c>
      <c r="S19" s="46">
        <v>1</v>
      </c>
      <c r="T19" s="6">
        <f t="shared" si="2"/>
        <v>127</v>
      </c>
      <c r="U19" s="2">
        <f t="shared" si="4"/>
        <v>509.5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76</v>
      </c>
      <c r="D20" s="45">
        <v>0</v>
      </c>
      <c r="E20" s="45">
        <v>2</v>
      </c>
      <c r="F20" s="8">
        <f t="shared" si="0"/>
        <v>90.5</v>
      </c>
      <c r="G20" s="35"/>
      <c r="H20" s="19" t="s">
        <v>24</v>
      </c>
      <c r="I20" s="46">
        <v>9</v>
      </c>
      <c r="J20" s="46">
        <v>95</v>
      </c>
      <c r="K20" s="46">
        <v>0</v>
      </c>
      <c r="L20" s="46">
        <v>2</v>
      </c>
      <c r="M20" s="8">
        <f t="shared" si="1"/>
        <v>104.5</v>
      </c>
      <c r="N20" s="2">
        <f>M17+M18+M19+M20</f>
        <v>366.5</v>
      </c>
      <c r="O20" s="19" t="s">
        <v>45</v>
      </c>
      <c r="P20" s="45">
        <v>12</v>
      </c>
      <c r="Q20" s="45">
        <v>133</v>
      </c>
      <c r="R20" s="45">
        <v>1</v>
      </c>
      <c r="S20" s="45">
        <v>1</v>
      </c>
      <c r="T20" s="8">
        <f t="shared" si="2"/>
        <v>143.5</v>
      </c>
      <c r="U20" s="2">
        <f t="shared" si="4"/>
        <v>517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72</v>
      </c>
      <c r="D21" s="46">
        <v>0</v>
      </c>
      <c r="E21" s="46">
        <v>0</v>
      </c>
      <c r="F21" s="6">
        <f t="shared" si="0"/>
        <v>77.5</v>
      </c>
      <c r="G21" s="36"/>
      <c r="H21" s="20" t="s">
        <v>25</v>
      </c>
      <c r="I21" s="46">
        <v>22</v>
      </c>
      <c r="J21" s="46">
        <v>88</v>
      </c>
      <c r="K21" s="46">
        <v>0</v>
      </c>
      <c r="L21" s="46">
        <v>1</v>
      </c>
      <c r="M21" s="6">
        <f t="shared" si="1"/>
        <v>101.5</v>
      </c>
      <c r="N21" s="2">
        <f>M18+M19+M20+M21</f>
        <v>396</v>
      </c>
      <c r="O21" s="21" t="s">
        <v>46</v>
      </c>
      <c r="P21" s="47">
        <v>13</v>
      </c>
      <c r="Q21" s="47">
        <v>110</v>
      </c>
      <c r="R21" s="47">
        <v>0</v>
      </c>
      <c r="S21" s="47">
        <v>0</v>
      </c>
      <c r="T21" s="7">
        <f t="shared" si="2"/>
        <v>116.5</v>
      </c>
      <c r="U21" s="3">
        <f t="shared" si="4"/>
        <v>518.5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98</v>
      </c>
      <c r="D22" s="46">
        <v>0</v>
      </c>
      <c r="E22" s="46">
        <v>0</v>
      </c>
      <c r="F22" s="6">
        <f t="shared" si="0"/>
        <v>106</v>
      </c>
      <c r="G22" s="2"/>
      <c r="H22" s="21" t="s">
        <v>26</v>
      </c>
      <c r="I22" s="47">
        <v>20</v>
      </c>
      <c r="J22" s="47">
        <v>72</v>
      </c>
      <c r="K22" s="47">
        <v>0</v>
      </c>
      <c r="L22" s="47">
        <v>1</v>
      </c>
      <c r="M22" s="6">
        <f t="shared" si="1"/>
        <v>84.5</v>
      </c>
      <c r="N22" s="3">
        <f>M19+M20+M21+M22</f>
        <v>395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294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483.5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518.5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72</v>
      </c>
      <c r="D24" s="86"/>
      <c r="E24" s="86"/>
      <c r="F24" s="87" t="s">
        <v>88</v>
      </c>
      <c r="G24" s="88"/>
      <c r="H24" s="181"/>
      <c r="I24" s="182"/>
      <c r="J24" s="82" t="s">
        <v>72</v>
      </c>
      <c r="K24" s="86"/>
      <c r="L24" s="86"/>
      <c r="M24" s="87" t="s">
        <v>75</v>
      </c>
      <c r="N24" s="88"/>
      <c r="O24" s="181"/>
      <c r="P24" s="182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CALLE 85 X CARRERA 51B</v>
      </c>
      <c r="E6" s="173"/>
      <c r="F6" s="173"/>
      <c r="G6" s="173"/>
      <c r="H6" s="173"/>
      <c r="I6" s="163" t="s">
        <v>53</v>
      </c>
      <c r="J6" s="163"/>
      <c r="K6" s="163"/>
      <c r="L6" s="174" t="str">
        <f>'G-1'!L5:N5</f>
        <v>8551B</v>
      </c>
      <c r="M6" s="174"/>
      <c r="N6" s="174"/>
      <c r="O6" s="12"/>
      <c r="P6" s="163" t="s">
        <v>58</v>
      </c>
      <c r="Q6" s="163"/>
      <c r="R6" s="163"/>
      <c r="S6" s="214">
        <f>'G-1'!S6:U6</f>
        <v>43130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'G-1'!B10+'G-3'!B10+'G-4'!B10</f>
        <v>62</v>
      </c>
      <c r="C10" s="46">
        <f>'G-1'!C10+'G-3'!C10+'G-4'!C10</f>
        <v>529</v>
      </c>
      <c r="D10" s="46">
        <f>'G-1'!D10+'G-3'!D10+'G-4'!D10</f>
        <v>5</v>
      </c>
      <c r="E10" s="46">
        <f>'G-1'!E10+'G-3'!E10+'G-4'!E10</f>
        <v>6</v>
      </c>
      <c r="F10" s="6">
        <f t="shared" ref="F10:F22" si="0">B10*0.5+C10*1+D10*2+E10*2.5</f>
        <v>585</v>
      </c>
      <c r="G10" s="2"/>
      <c r="H10" s="19" t="s">
        <v>4</v>
      </c>
      <c r="I10" s="46">
        <f>'G-1'!I10+'G-3'!I10+'G-4'!I10</f>
        <v>91</v>
      </c>
      <c r="J10" s="46">
        <f>'G-1'!J10+'G-3'!J10+'G-4'!J10</f>
        <v>568</v>
      </c>
      <c r="K10" s="46">
        <f>'G-1'!K10+'G-3'!K10+'G-4'!K10</f>
        <v>10</v>
      </c>
      <c r="L10" s="46">
        <f>'G-1'!L10+'G-3'!L10+'G-4'!L10</f>
        <v>8</v>
      </c>
      <c r="M10" s="6">
        <f t="shared" ref="M10:M22" si="1">I10*0.5+J10*1+K10*2+L10*2.5</f>
        <v>653.5</v>
      </c>
      <c r="N10" s="9">
        <f>F20+F21+F22+M10</f>
        <v>2474.5</v>
      </c>
      <c r="O10" s="19" t="s">
        <v>43</v>
      </c>
      <c r="P10" s="46">
        <f>'G-1'!P10+'G-3'!P10+'G-4'!P10</f>
        <v>114</v>
      </c>
      <c r="Q10" s="46">
        <f>'G-1'!Q10+'G-3'!Q10+'G-4'!Q10</f>
        <v>528</v>
      </c>
      <c r="R10" s="46">
        <f>'G-1'!R10+'G-3'!R10+'G-4'!R10</f>
        <v>11</v>
      </c>
      <c r="S10" s="46">
        <f>'G-1'!S10+'G-3'!S10+'G-4'!S10</f>
        <v>9</v>
      </c>
      <c r="T10" s="6">
        <f t="shared" ref="T10:T21" si="2">P10*0.5+Q10*1+R10*2+S10*2.5</f>
        <v>629.5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66</v>
      </c>
      <c r="C11" s="46">
        <f>'G-1'!C11+'G-3'!C11+'G-4'!C11</f>
        <v>535</v>
      </c>
      <c r="D11" s="46">
        <f>'G-1'!D11+'G-3'!D11+'G-4'!D11</f>
        <v>9</v>
      </c>
      <c r="E11" s="46">
        <f>'G-1'!E11+'G-3'!E11+'G-4'!E11</f>
        <v>3</v>
      </c>
      <c r="F11" s="6">
        <f t="shared" si="0"/>
        <v>593.5</v>
      </c>
      <c r="G11" s="2"/>
      <c r="H11" s="19" t="s">
        <v>5</v>
      </c>
      <c r="I11" s="46">
        <f>'G-1'!I11+'G-3'!I11+'G-4'!I11</f>
        <v>138</v>
      </c>
      <c r="J11" s="46">
        <f>'G-1'!J11+'G-3'!J11+'G-4'!J11</f>
        <v>540</v>
      </c>
      <c r="K11" s="46">
        <f>'G-1'!K11+'G-3'!K11+'G-4'!K11</f>
        <v>9</v>
      </c>
      <c r="L11" s="46">
        <f>'G-1'!L11+'G-3'!L11+'G-4'!L11</f>
        <v>11</v>
      </c>
      <c r="M11" s="6">
        <f t="shared" si="1"/>
        <v>654.5</v>
      </c>
      <c r="N11" s="9">
        <f>F21+F22+M10+M11</f>
        <v>2541.5</v>
      </c>
      <c r="O11" s="19" t="s">
        <v>44</v>
      </c>
      <c r="P11" s="46">
        <f>'G-1'!P11+'G-3'!P11+'G-4'!P11</f>
        <v>114</v>
      </c>
      <c r="Q11" s="46">
        <f>'G-1'!Q11+'G-3'!Q11+'G-4'!Q11</f>
        <v>487</v>
      </c>
      <c r="R11" s="46">
        <f>'G-1'!R11+'G-3'!R11+'G-4'!R11</f>
        <v>14</v>
      </c>
      <c r="S11" s="46">
        <f>'G-1'!S11+'G-3'!S11+'G-4'!S11</f>
        <v>6</v>
      </c>
      <c r="T11" s="6">
        <f t="shared" si="2"/>
        <v>587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63</v>
      </c>
      <c r="C12" s="46">
        <f>'G-1'!C12+'G-3'!C12+'G-4'!C12</f>
        <v>587</v>
      </c>
      <c r="D12" s="46">
        <f>'G-1'!D12+'G-3'!D12+'G-4'!D12</f>
        <v>10</v>
      </c>
      <c r="E12" s="46">
        <f>'G-1'!E12+'G-3'!E12+'G-4'!E12</f>
        <v>3</v>
      </c>
      <c r="F12" s="6">
        <f t="shared" si="0"/>
        <v>646</v>
      </c>
      <c r="G12" s="2"/>
      <c r="H12" s="19" t="s">
        <v>6</v>
      </c>
      <c r="I12" s="46">
        <f>'G-1'!I12+'G-3'!I12+'G-4'!I12</f>
        <v>121</v>
      </c>
      <c r="J12" s="46">
        <f>'G-1'!J12+'G-3'!J12+'G-4'!J12</f>
        <v>556</v>
      </c>
      <c r="K12" s="46">
        <f>'G-1'!K12+'G-3'!K12+'G-4'!K12</f>
        <v>9</v>
      </c>
      <c r="L12" s="46">
        <f>'G-1'!L12+'G-3'!L12+'G-4'!L12</f>
        <v>9</v>
      </c>
      <c r="M12" s="6">
        <f t="shared" si="1"/>
        <v>657</v>
      </c>
      <c r="N12" s="2">
        <f>F22+M10+M11+M12</f>
        <v>2625</v>
      </c>
      <c r="O12" s="19" t="s">
        <v>32</v>
      </c>
      <c r="P12" s="46">
        <f>'G-1'!P12+'G-3'!P12+'G-4'!P12</f>
        <v>119</v>
      </c>
      <c r="Q12" s="46">
        <f>'G-1'!Q12+'G-3'!Q12+'G-4'!Q12</f>
        <v>528</v>
      </c>
      <c r="R12" s="46">
        <f>'G-1'!R12+'G-3'!R12+'G-4'!R12</f>
        <v>12</v>
      </c>
      <c r="S12" s="46">
        <f>'G-1'!S12+'G-3'!S12+'G-4'!S12</f>
        <v>10</v>
      </c>
      <c r="T12" s="6">
        <f t="shared" si="2"/>
        <v>636.5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63</v>
      </c>
      <c r="C13" s="46">
        <f>'G-1'!C13+'G-3'!C13+'G-4'!C13</f>
        <v>547</v>
      </c>
      <c r="D13" s="46">
        <f>'G-1'!D13+'G-3'!D13+'G-4'!D13</f>
        <v>19</v>
      </c>
      <c r="E13" s="46">
        <f>'G-1'!E13+'G-3'!E13+'G-4'!E13</f>
        <v>2</v>
      </c>
      <c r="F13" s="6">
        <f t="shared" si="0"/>
        <v>621.5</v>
      </c>
      <c r="G13" s="2">
        <f t="shared" ref="G13:G19" si="3">F10+F11+F12+F13</f>
        <v>2446</v>
      </c>
      <c r="H13" s="19" t="s">
        <v>7</v>
      </c>
      <c r="I13" s="46">
        <f>'G-1'!I13+'G-3'!I13+'G-4'!I13</f>
        <v>95</v>
      </c>
      <c r="J13" s="46">
        <f>'G-1'!J13+'G-3'!J13+'G-4'!J13</f>
        <v>583</v>
      </c>
      <c r="K13" s="46">
        <f>'G-1'!K13+'G-3'!K13+'G-4'!K13</f>
        <v>12</v>
      </c>
      <c r="L13" s="46">
        <f>'G-1'!L13+'G-3'!L13+'G-4'!L13</f>
        <v>4</v>
      </c>
      <c r="M13" s="6">
        <f t="shared" si="1"/>
        <v>664.5</v>
      </c>
      <c r="N13" s="2">
        <f t="shared" ref="N13:N18" si="4">M10+M11+M12+M13</f>
        <v>2629.5</v>
      </c>
      <c r="O13" s="19" t="s">
        <v>33</v>
      </c>
      <c r="P13" s="46">
        <f>'G-1'!P13+'G-3'!P13+'G-4'!P13</f>
        <v>127</v>
      </c>
      <c r="Q13" s="46">
        <f>'G-1'!Q13+'G-3'!Q13+'G-4'!Q13</f>
        <v>571</v>
      </c>
      <c r="R13" s="46">
        <f>'G-1'!R13+'G-3'!R13+'G-4'!R13</f>
        <v>15</v>
      </c>
      <c r="S13" s="46">
        <f>'G-1'!S13+'G-3'!S13+'G-4'!S13</f>
        <v>3</v>
      </c>
      <c r="T13" s="6">
        <f t="shared" si="2"/>
        <v>672</v>
      </c>
      <c r="U13" s="2">
        <f t="shared" ref="U13:U21" si="5">T10+T11+T12+T13</f>
        <v>2525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83</v>
      </c>
      <c r="C14" s="46">
        <f>'G-1'!C14+'G-3'!C14+'G-4'!C14</f>
        <v>539</v>
      </c>
      <c r="D14" s="46">
        <f>'G-1'!D14+'G-3'!D14+'G-4'!D14</f>
        <v>14</v>
      </c>
      <c r="E14" s="46">
        <f>'G-1'!E14+'G-3'!E14+'G-4'!E14</f>
        <v>4</v>
      </c>
      <c r="F14" s="6">
        <f t="shared" si="0"/>
        <v>618.5</v>
      </c>
      <c r="G14" s="2">
        <f t="shared" si="3"/>
        <v>2479.5</v>
      </c>
      <c r="H14" s="19" t="s">
        <v>9</v>
      </c>
      <c r="I14" s="46">
        <f>'G-1'!I14+'G-3'!I14+'G-4'!I14</f>
        <v>81</v>
      </c>
      <c r="J14" s="46">
        <f>'G-1'!J14+'G-3'!J14+'G-4'!J14</f>
        <v>487</v>
      </c>
      <c r="K14" s="46">
        <f>'G-1'!K14+'G-3'!K14+'G-4'!K14</f>
        <v>8</v>
      </c>
      <c r="L14" s="46">
        <f>'G-1'!L14+'G-3'!L14+'G-4'!L14</f>
        <v>7</v>
      </c>
      <c r="M14" s="6">
        <f t="shared" si="1"/>
        <v>561</v>
      </c>
      <c r="N14" s="2">
        <f t="shared" si="4"/>
        <v>2537</v>
      </c>
      <c r="O14" s="19" t="s">
        <v>29</v>
      </c>
      <c r="P14" s="46">
        <f>'G-1'!P14+'G-3'!P14+'G-4'!P14</f>
        <v>124</v>
      </c>
      <c r="Q14" s="46">
        <f>'G-1'!Q14+'G-3'!Q14+'G-4'!Q14</f>
        <v>502</v>
      </c>
      <c r="R14" s="46">
        <f>'G-1'!R14+'G-3'!R14+'G-4'!R14</f>
        <v>17</v>
      </c>
      <c r="S14" s="46">
        <f>'G-1'!S14+'G-3'!S14+'G-4'!S14</f>
        <v>1</v>
      </c>
      <c r="T14" s="6">
        <f t="shared" si="2"/>
        <v>600.5</v>
      </c>
      <c r="U14" s="2">
        <f t="shared" si="5"/>
        <v>2496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79</v>
      </c>
      <c r="C15" s="46">
        <f>'G-1'!C15+'G-3'!C15+'G-4'!C15</f>
        <v>490</v>
      </c>
      <c r="D15" s="46">
        <f>'G-1'!D15+'G-3'!D15+'G-4'!D15</f>
        <v>7</v>
      </c>
      <c r="E15" s="46">
        <f>'G-1'!E15+'G-3'!E15+'G-4'!E15</f>
        <v>10</v>
      </c>
      <c r="F15" s="6">
        <f t="shared" si="0"/>
        <v>568.5</v>
      </c>
      <c r="G15" s="2">
        <f t="shared" si="3"/>
        <v>2454.5</v>
      </c>
      <c r="H15" s="19" t="s">
        <v>12</v>
      </c>
      <c r="I15" s="46">
        <f>'G-1'!I15+'G-3'!I15+'G-4'!I15</f>
        <v>80</v>
      </c>
      <c r="J15" s="46">
        <f>'G-1'!J15+'G-3'!J15+'G-4'!J15</f>
        <v>484</v>
      </c>
      <c r="K15" s="46">
        <f>'G-1'!K15+'G-3'!K15+'G-4'!K15</f>
        <v>9</v>
      </c>
      <c r="L15" s="46">
        <f>'G-1'!L15+'G-3'!L15+'G-4'!L15</f>
        <v>6</v>
      </c>
      <c r="M15" s="6">
        <f t="shared" si="1"/>
        <v>557</v>
      </c>
      <c r="N15" s="2">
        <f t="shared" si="4"/>
        <v>2439.5</v>
      </c>
      <c r="O15" s="18" t="s">
        <v>30</v>
      </c>
      <c r="P15" s="46">
        <f>'G-1'!P15+'G-3'!P15+'G-4'!P15</f>
        <v>125</v>
      </c>
      <c r="Q15" s="46">
        <f>'G-1'!Q15+'G-3'!Q15+'G-4'!Q15</f>
        <v>502</v>
      </c>
      <c r="R15" s="46">
        <f>'G-1'!R15+'G-3'!R15+'G-4'!R15</f>
        <v>14</v>
      </c>
      <c r="S15" s="46">
        <f>'G-1'!S15+'G-3'!S15+'G-4'!S15</f>
        <v>6</v>
      </c>
      <c r="T15" s="6">
        <f t="shared" si="2"/>
        <v>607.5</v>
      </c>
      <c r="U15" s="2">
        <f t="shared" si="5"/>
        <v>2516.5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74</v>
      </c>
      <c r="C16" s="46">
        <f>'G-1'!C16+'G-3'!C16+'G-4'!C16</f>
        <v>459</v>
      </c>
      <c r="D16" s="46">
        <f>'G-1'!D16+'G-3'!D16+'G-4'!D16</f>
        <v>11</v>
      </c>
      <c r="E16" s="46">
        <f>'G-1'!E16+'G-3'!E16+'G-4'!E16</f>
        <v>8</v>
      </c>
      <c r="F16" s="6">
        <f t="shared" si="0"/>
        <v>538</v>
      </c>
      <c r="G16" s="2">
        <f t="shared" si="3"/>
        <v>2346.5</v>
      </c>
      <c r="H16" s="19" t="s">
        <v>15</v>
      </c>
      <c r="I16" s="46">
        <f>'G-1'!I16+'G-3'!I16+'G-4'!I16</f>
        <v>77</v>
      </c>
      <c r="J16" s="46">
        <f>'G-1'!J16+'G-3'!J16+'G-4'!J16</f>
        <v>475</v>
      </c>
      <c r="K16" s="46">
        <f>'G-1'!K16+'G-3'!K16+'G-4'!K16</f>
        <v>10</v>
      </c>
      <c r="L16" s="46">
        <f>'G-1'!L16+'G-3'!L16+'G-4'!L16</f>
        <v>7</v>
      </c>
      <c r="M16" s="6">
        <f t="shared" si="1"/>
        <v>551</v>
      </c>
      <c r="N16" s="2">
        <f t="shared" si="4"/>
        <v>2333.5</v>
      </c>
      <c r="O16" s="19" t="s">
        <v>8</v>
      </c>
      <c r="P16" s="46">
        <f>'G-1'!P16+'G-3'!P16+'G-4'!P16</f>
        <v>126</v>
      </c>
      <c r="Q16" s="46">
        <f>'G-1'!Q16+'G-3'!Q16+'G-4'!Q16</f>
        <v>573</v>
      </c>
      <c r="R16" s="46">
        <f>'G-1'!R16+'G-3'!R16+'G-4'!R16</f>
        <v>11</v>
      </c>
      <c r="S16" s="46">
        <f>'G-1'!S16+'G-3'!S16+'G-4'!S16</f>
        <v>2</v>
      </c>
      <c r="T16" s="6">
        <f t="shared" si="2"/>
        <v>663</v>
      </c>
      <c r="U16" s="2">
        <f t="shared" si="5"/>
        <v>2543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104</v>
      </c>
      <c r="C17" s="46">
        <f>'G-1'!C17+'G-3'!C17+'G-4'!C17</f>
        <v>463</v>
      </c>
      <c r="D17" s="46">
        <f>'G-1'!D17+'G-3'!D17+'G-4'!D17</f>
        <v>17</v>
      </c>
      <c r="E17" s="46">
        <f>'G-1'!E17+'G-3'!E17+'G-4'!E17</f>
        <v>8</v>
      </c>
      <c r="F17" s="6">
        <f t="shared" si="0"/>
        <v>569</v>
      </c>
      <c r="G17" s="2">
        <f t="shared" si="3"/>
        <v>2294</v>
      </c>
      <c r="H17" s="19" t="s">
        <v>18</v>
      </c>
      <c r="I17" s="46">
        <f>'G-1'!I17+'G-3'!I17+'G-4'!I17</f>
        <v>84</v>
      </c>
      <c r="J17" s="46">
        <f>'G-1'!J17+'G-3'!J17+'G-4'!J17</f>
        <v>553</v>
      </c>
      <c r="K17" s="46">
        <f>'G-1'!K17+'G-3'!K17+'G-4'!K17</f>
        <v>11</v>
      </c>
      <c r="L17" s="46">
        <f>'G-1'!L17+'G-3'!L17+'G-4'!L17</f>
        <v>3</v>
      </c>
      <c r="M17" s="6">
        <f t="shared" si="1"/>
        <v>624.5</v>
      </c>
      <c r="N17" s="2">
        <f t="shared" si="4"/>
        <v>2293.5</v>
      </c>
      <c r="O17" s="19" t="s">
        <v>10</v>
      </c>
      <c r="P17" s="46">
        <f>'G-1'!P17+'G-3'!P17+'G-4'!P17</f>
        <v>117</v>
      </c>
      <c r="Q17" s="46">
        <f>'G-1'!Q17+'G-3'!Q17+'G-4'!Q17</f>
        <v>534</v>
      </c>
      <c r="R17" s="46">
        <f>'G-1'!R17+'G-3'!R17+'G-4'!R17</f>
        <v>13</v>
      </c>
      <c r="S17" s="46">
        <f>'G-1'!S17+'G-3'!S17+'G-4'!S17</f>
        <v>6</v>
      </c>
      <c r="T17" s="6">
        <f t="shared" si="2"/>
        <v>633.5</v>
      </c>
      <c r="U17" s="2">
        <f t="shared" si="5"/>
        <v>2504.5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91</v>
      </c>
      <c r="C18" s="46">
        <f>'G-1'!C18+'G-3'!C18+'G-4'!C18</f>
        <v>468</v>
      </c>
      <c r="D18" s="46">
        <f>'G-1'!D18+'G-3'!D18+'G-4'!D18</f>
        <v>16</v>
      </c>
      <c r="E18" s="46">
        <f>'G-1'!E18+'G-3'!E18+'G-4'!E18</f>
        <v>6</v>
      </c>
      <c r="F18" s="6">
        <f t="shared" si="0"/>
        <v>560.5</v>
      </c>
      <c r="G18" s="2">
        <f t="shared" si="3"/>
        <v>2236</v>
      </c>
      <c r="H18" s="19" t="s">
        <v>20</v>
      </c>
      <c r="I18" s="46">
        <f>'G-1'!I18+'G-3'!I18+'G-4'!I18</f>
        <v>114</v>
      </c>
      <c r="J18" s="46">
        <f>'G-1'!J18+'G-3'!J18+'G-4'!J18</f>
        <v>534</v>
      </c>
      <c r="K18" s="46">
        <f>'G-1'!K18+'G-3'!K18+'G-4'!K18</f>
        <v>10</v>
      </c>
      <c r="L18" s="46">
        <f>'G-1'!L18+'G-3'!L18+'G-4'!L18</f>
        <v>4</v>
      </c>
      <c r="M18" s="6">
        <f t="shared" si="1"/>
        <v>621</v>
      </c>
      <c r="N18" s="2">
        <f t="shared" si="4"/>
        <v>2353.5</v>
      </c>
      <c r="O18" s="19" t="s">
        <v>13</v>
      </c>
      <c r="P18" s="46">
        <f>'G-1'!P18+'G-3'!P18+'G-4'!P18</f>
        <v>98</v>
      </c>
      <c r="Q18" s="46">
        <f>'G-1'!Q18+'G-3'!Q18+'G-4'!Q18</f>
        <v>570</v>
      </c>
      <c r="R18" s="46">
        <f>'G-1'!R18+'G-3'!R18+'G-4'!R18</f>
        <v>9</v>
      </c>
      <c r="S18" s="46">
        <f>'G-1'!S18+'G-3'!S18+'G-4'!S18</f>
        <v>1</v>
      </c>
      <c r="T18" s="6">
        <f t="shared" si="2"/>
        <v>639.5</v>
      </c>
      <c r="U18" s="2">
        <f t="shared" si="5"/>
        <v>2543.5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90</v>
      </c>
      <c r="C19" s="47">
        <f>'G-1'!C19+'G-3'!C19+'G-4'!C19</f>
        <v>462</v>
      </c>
      <c r="D19" s="47">
        <f>'G-1'!D19+'G-3'!D19+'G-4'!D19</f>
        <v>14</v>
      </c>
      <c r="E19" s="47">
        <f>'G-1'!E19+'G-3'!E19+'G-4'!E19</f>
        <v>5</v>
      </c>
      <c r="F19" s="7">
        <f t="shared" si="0"/>
        <v>547.5</v>
      </c>
      <c r="G19" s="3">
        <f t="shared" si="3"/>
        <v>2215</v>
      </c>
      <c r="H19" s="20" t="s">
        <v>22</v>
      </c>
      <c r="I19" s="46">
        <f>'G-1'!I19+'G-3'!I19+'G-4'!I19</f>
        <v>95</v>
      </c>
      <c r="J19" s="46">
        <f>'G-1'!J19+'G-3'!J19+'G-4'!J19</f>
        <v>594</v>
      </c>
      <c r="K19" s="46">
        <f>'G-1'!K19+'G-3'!K19+'G-4'!K19</f>
        <v>10</v>
      </c>
      <c r="L19" s="46">
        <f>'G-1'!L19+'G-3'!L19+'G-4'!L19</f>
        <v>5</v>
      </c>
      <c r="M19" s="6">
        <f t="shared" si="1"/>
        <v>674</v>
      </c>
      <c r="N19" s="2">
        <f>M16+M17+M18+M19</f>
        <v>2470.5</v>
      </c>
      <c r="O19" s="19" t="s">
        <v>16</v>
      </c>
      <c r="P19" s="46">
        <f>'G-1'!P19+'G-3'!P19+'G-4'!P19</f>
        <v>124</v>
      </c>
      <c r="Q19" s="46">
        <f>'G-1'!Q19+'G-3'!Q19+'G-4'!Q19</f>
        <v>455</v>
      </c>
      <c r="R19" s="46">
        <f>'G-1'!R19+'G-3'!R19+'G-4'!R19</f>
        <v>6</v>
      </c>
      <c r="S19" s="46">
        <f>'G-1'!S19+'G-3'!S19+'G-4'!S19</f>
        <v>1</v>
      </c>
      <c r="T19" s="6">
        <f t="shared" si="2"/>
        <v>531.5</v>
      </c>
      <c r="U19" s="2">
        <f t="shared" si="5"/>
        <v>2467.5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96</v>
      </c>
      <c r="C20" s="45">
        <f>'G-1'!C20+'G-3'!C20+'G-4'!C20</f>
        <v>485</v>
      </c>
      <c r="D20" s="45">
        <f>'G-1'!D20+'G-3'!D20+'G-4'!D20</f>
        <v>16</v>
      </c>
      <c r="E20" s="45">
        <f>'G-1'!E20+'G-3'!E20+'G-4'!E20</f>
        <v>9</v>
      </c>
      <c r="F20" s="8">
        <f t="shared" si="0"/>
        <v>587.5</v>
      </c>
      <c r="G20" s="35"/>
      <c r="H20" s="19" t="s">
        <v>24</v>
      </c>
      <c r="I20" s="46">
        <f>'G-1'!I20+'G-3'!I20+'G-4'!I20</f>
        <v>95</v>
      </c>
      <c r="J20" s="46">
        <f>'G-1'!J20+'G-3'!J20+'G-4'!J20</f>
        <v>581</v>
      </c>
      <c r="K20" s="46">
        <f>'G-1'!K20+'G-3'!K20+'G-4'!K20</f>
        <v>10</v>
      </c>
      <c r="L20" s="46">
        <f>'G-1'!L20+'G-3'!L20+'G-4'!L20</f>
        <v>10</v>
      </c>
      <c r="M20" s="8">
        <f t="shared" si="1"/>
        <v>673.5</v>
      </c>
      <c r="N20" s="2">
        <f>M17+M18+M19+M20</f>
        <v>2593</v>
      </c>
      <c r="O20" s="19" t="s">
        <v>45</v>
      </c>
      <c r="P20" s="46">
        <f>'G-1'!P20+'G-3'!P20+'G-4'!P20</f>
        <v>97</v>
      </c>
      <c r="Q20" s="46">
        <f>'G-1'!Q20+'G-3'!Q20+'G-4'!Q20</f>
        <v>567</v>
      </c>
      <c r="R20" s="46">
        <f>'G-1'!R20+'G-3'!R20+'G-4'!R20</f>
        <v>10</v>
      </c>
      <c r="S20" s="46">
        <f>'G-1'!S20+'G-3'!S20+'G-4'!S20</f>
        <v>1</v>
      </c>
      <c r="T20" s="8">
        <f t="shared" si="2"/>
        <v>638</v>
      </c>
      <c r="U20" s="2">
        <f t="shared" si="5"/>
        <v>2442.5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108</v>
      </c>
      <c r="C21" s="45">
        <f>'G-1'!C21+'G-3'!C21+'G-4'!C21</f>
        <v>480</v>
      </c>
      <c r="D21" s="45">
        <f>'G-1'!D21+'G-3'!D21+'G-4'!D21</f>
        <v>11</v>
      </c>
      <c r="E21" s="45">
        <f>'G-1'!E21+'G-3'!E21+'G-4'!E21</f>
        <v>7</v>
      </c>
      <c r="F21" s="6">
        <f t="shared" si="0"/>
        <v>573.5</v>
      </c>
      <c r="G21" s="36"/>
      <c r="H21" s="20" t="s">
        <v>25</v>
      </c>
      <c r="I21" s="46">
        <f>'G-1'!I21+'G-3'!I21+'G-4'!I21</f>
        <v>116</v>
      </c>
      <c r="J21" s="46">
        <f>'G-1'!J21+'G-3'!J21+'G-4'!J21</f>
        <v>541</v>
      </c>
      <c r="K21" s="46">
        <f>'G-1'!K21+'G-3'!K21+'G-4'!K21</f>
        <v>10</v>
      </c>
      <c r="L21" s="46">
        <f>'G-1'!L21+'G-3'!L21+'G-4'!L21</f>
        <v>4</v>
      </c>
      <c r="M21" s="6">
        <f t="shared" si="1"/>
        <v>629</v>
      </c>
      <c r="N21" s="2">
        <f>M18+M19+M20+M21</f>
        <v>2597.5</v>
      </c>
      <c r="O21" s="21" t="s">
        <v>46</v>
      </c>
      <c r="P21" s="47">
        <f>'G-1'!P21+'G-3'!P21+'G-4'!P21</f>
        <v>83</v>
      </c>
      <c r="Q21" s="47">
        <f>'G-1'!Q21+'G-3'!Q21+'G-4'!Q21</f>
        <v>513</v>
      </c>
      <c r="R21" s="47">
        <f>'G-1'!R21+'G-3'!R21+'G-4'!R21</f>
        <v>7</v>
      </c>
      <c r="S21" s="47">
        <f>'G-1'!S21+'G-3'!S21+'G-4'!S21</f>
        <v>2</v>
      </c>
      <c r="T21" s="7">
        <f t="shared" si="2"/>
        <v>573.5</v>
      </c>
      <c r="U21" s="3">
        <f t="shared" si="5"/>
        <v>2382.5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118</v>
      </c>
      <c r="C22" s="45">
        <f>'G-1'!C22+'G-3'!C22+'G-4'!C22</f>
        <v>540</v>
      </c>
      <c r="D22" s="45">
        <f>'G-1'!D22+'G-3'!D22+'G-4'!D22</f>
        <v>13</v>
      </c>
      <c r="E22" s="45">
        <f>'G-1'!E22+'G-3'!E22+'G-4'!E22</f>
        <v>14</v>
      </c>
      <c r="F22" s="6">
        <f t="shared" si="0"/>
        <v>660</v>
      </c>
      <c r="G22" s="2"/>
      <c r="H22" s="21" t="s">
        <v>26</v>
      </c>
      <c r="I22" s="46">
        <f>'G-1'!I22+'G-3'!I22+'G-4'!I22</f>
        <v>122</v>
      </c>
      <c r="J22" s="46">
        <f>'G-1'!J22+'G-3'!J22+'G-4'!J22</f>
        <v>521</v>
      </c>
      <c r="K22" s="46">
        <f>'G-1'!K22+'G-3'!K22+'G-4'!K22</f>
        <v>11</v>
      </c>
      <c r="L22" s="46">
        <f>'G-1'!L22+'G-3'!L22+'G-4'!L22</f>
        <v>5</v>
      </c>
      <c r="M22" s="6">
        <f t="shared" si="1"/>
        <v>616.5</v>
      </c>
      <c r="N22" s="3">
        <f>M19+M20+M21+M22</f>
        <v>2593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2479.5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2629.5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2543.5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72</v>
      </c>
      <c r="D24" s="86"/>
      <c r="E24" s="86"/>
      <c r="F24" s="87" t="s">
        <v>65</v>
      </c>
      <c r="G24" s="88"/>
      <c r="H24" s="181"/>
      <c r="I24" s="182"/>
      <c r="J24" s="82" t="s">
        <v>72</v>
      </c>
      <c r="K24" s="86"/>
      <c r="L24" s="86"/>
      <c r="M24" s="87" t="s">
        <v>75</v>
      </c>
      <c r="N24" s="88"/>
      <c r="O24" s="181"/>
      <c r="P24" s="182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O40" sqref="O4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CALLE 85 X CARRERA 51B</v>
      </c>
      <c r="D5" s="235"/>
      <c r="E5" s="235"/>
      <c r="F5" s="111"/>
      <c r="G5" s="112"/>
      <c r="H5" s="103" t="s">
        <v>53</v>
      </c>
      <c r="I5" s="236" t="str">
        <f>'G-1'!L5</f>
        <v>8551B</v>
      </c>
      <c r="J5" s="236"/>
    </row>
    <row r="6" spans="1:10" x14ac:dyDescent="0.2">
      <c r="A6" s="163" t="s">
        <v>113</v>
      </c>
      <c r="B6" s="163"/>
      <c r="C6" s="221" t="s">
        <v>150</v>
      </c>
      <c r="D6" s="221"/>
      <c r="E6" s="221"/>
      <c r="F6" s="111"/>
      <c r="G6" s="112"/>
      <c r="H6" s="103" t="s">
        <v>58</v>
      </c>
      <c r="I6" s="222">
        <f>'G-1'!S6</f>
        <v>43130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2</v>
      </c>
      <c r="C10" s="122"/>
      <c r="D10" s="123" t="s">
        <v>125</v>
      </c>
      <c r="E10" s="75">
        <v>6</v>
      </c>
      <c r="F10" s="75">
        <v>62</v>
      </c>
      <c r="G10" s="75">
        <v>0</v>
      </c>
      <c r="H10" s="75">
        <v>0</v>
      </c>
      <c r="I10" s="75">
        <f>E10*0.5+F10+G10*2+H10*2.5</f>
        <v>65</v>
      </c>
      <c r="J10" s="124">
        <f>IF(I10=0,"0,00",I10/SUM(I10:I12)*100)</f>
        <v>13.333333333333334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58</v>
      </c>
      <c r="F11" s="126">
        <v>339</v>
      </c>
      <c r="G11" s="126">
        <v>0</v>
      </c>
      <c r="H11" s="126">
        <v>4</v>
      </c>
      <c r="I11" s="126">
        <f t="shared" ref="I11:I45" si="0">E11*0.5+F11+G11*2+H11*2.5</f>
        <v>378</v>
      </c>
      <c r="J11" s="127">
        <f>IF(I11=0,"0,00",I11/SUM(I10:I12)*100)</f>
        <v>77.538461538461533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5</v>
      </c>
      <c r="F12" s="74">
        <v>42</v>
      </c>
      <c r="G12" s="74">
        <v>0</v>
      </c>
      <c r="H12" s="74">
        <v>0</v>
      </c>
      <c r="I12" s="130">
        <f t="shared" si="0"/>
        <v>44.5</v>
      </c>
      <c r="J12" s="131">
        <f>IF(I12=0,"0,00",I12/SUM(I10:I12)*100)</f>
        <v>9.1282051282051295</v>
      </c>
    </row>
    <row r="13" spans="1:10" x14ac:dyDescent="0.2">
      <c r="A13" s="216"/>
      <c r="B13" s="219"/>
      <c r="C13" s="132"/>
      <c r="D13" s="123" t="s">
        <v>125</v>
      </c>
      <c r="E13" s="75">
        <v>9</v>
      </c>
      <c r="F13" s="75">
        <v>67</v>
      </c>
      <c r="G13" s="75">
        <v>0</v>
      </c>
      <c r="H13" s="75">
        <v>0</v>
      </c>
      <c r="I13" s="75">
        <f t="shared" si="0"/>
        <v>71.5</v>
      </c>
      <c r="J13" s="124">
        <f>IF(I13=0,"0,00",I13/SUM(I13:I15)*100)</f>
        <v>14.0748031496063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62</v>
      </c>
      <c r="F14" s="126">
        <v>353</v>
      </c>
      <c r="G14" s="126">
        <v>0</v>
      </c>
      <c r="H14" s="126">
        <v>0</v>
      </c>
      <c r="I14" s="126">
        <f t="shared" si="0"/>
        <v>384</v>
      </c>
      <c r="J14" s="127">
        <f>IF(I14=0,"0,00",I14/SUM(I13:I15)*100)</f>
        <v>75.590551181102356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11</v>
      </c>
      <c r="F15" s="74">
        <v>47</v>
      </c>
      <c r="G15" s="74">
        <v>0</v>
      </c>
      <c r="H15" s="74">
        <v>0</v>
      </c>
      <c r="I15" s="130">
        <f t="shared" si="0"/>
        <v>52.5</v>
      </c>
      <c r="J15" s="131">
        <f>IF(I15=0,"0,00",I15/SUM(I13:I15)*100)</f>
        <v>10.334645669291339</v>
      </c>
    </row>
    <row r="16" spans="1:10" x14ac:dyDescent="0.2">
      <c r="A16" s="216"/>
      <c r="B16" s="219"/>
      <c r="C16" s="132"/>
      <c r="D16" s="123" t="s">
        <v>125</v>
      </c>
      <c r="E16" s="75">
        <v>4</v>
      </c>
      <c r="F16" s="75">
        <v>31</v>
      </c>
      <c r="G16" s="75">
        <v>0</v>
      </c>
      <c r="H16" s="75">
        <v>0</v>
      </c>
      <c r="I16" s="75">
        <f t="shared" si="0"/>
        <v>33</v>
      </c>
      <c r="J16" s="124">
        <f>IF(I16=0,"0,00",I16/SUM(I16:I18)*100)</f>
        <v>7.3578595317725757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73</v>
      </c>
      <c r="F17" s="126">
        <v>341</v>
      </c>
      <c r="G17" s="126">
        <v>0</v>
      </c>
      <c r="H17" s="126">
        <v>1</v>
      </c>
      <c r="I17" s="126">
        <f t="shared" si="0"/>
        <v>380</v>
      </c>
      <c r="J17" s="127">
        <f>IF(I17=0,"0,00",I17/SUM(I16:I18)*100)</f>
        <v>84.726867335562986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3</v>
      </c>
      <c r="F18" s="74">
        <v>34</v>
      </c>
      <c r="G18" s="74">
        <v>0</v>
      </c>
      <c r="H18" s="74">
        <v>0</v>
      </c>
      <c r="I18" s="130">
        <f t="shared" si="0"/>
        <v>35.5</v>
      </c>
      <c r="J18" s="131">
        <f>IF(I18=0,"0,00",I18/SUM(I16:I18)*100)</f>
        <v>7.9152731326644368</v>
      </c>
    </row>
    <row r="19" spans="1:10" x14ac:dyDescent="0.2">
      <c r="A19" s="215" t="s">
        <v>131</v>
      </c>
      <c r="B19" s="21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60">
        <v>0</v>
      </c>
      <c r="F20" s="160">
        <v>0</v>
      </c>
      <c r="G20" s="160">
        <v>0</v>
      </c>
      <c r="H20" s="160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6"/>
      <c r="B21" s="219"/>
      <c r="C21" s="128" t="s">
        <v>140</v>
      </c>
      <c r="D21" s="129" t="s">
        <v>128</v>
      </c>
      <c r="E21" s="159">
        <v>0</v>
      </c>
      <c r="F21" s="159">
        <v>0</v>
      </c>
      <c r="G21" s="159">
        <v>0</v>
      </c>
      <c r="H21" s="159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60">
        <v>0</v>
      </c>
      <c r="F23" s="160">
        <v>0</v>
      </c>
      <c r="G23" s="160">
        <v>0</v>
      </c>
      <c r="H23" s="160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6"/>
      <c r="B24" s="219"/>
      <c r="C24" s="128" t="s">
        <v>141</v>
      </c>
      <c r="D24" s="129" t="s">
        <v>128</v>
      </c>
      <c r="E24" s="159">
        <v>0</v>
      </c>
      <c r="F24" s="159">
        <v>0</v>
      </c>
      <c r="G24" s="159">
        <v>0</v>
      </c>
      <c r="H24" s="159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60">
        <v>0</v>
      </c>
      <c r="F26" s="160">
        <v>0</v>
      </c>
      <c r="G26" s="160">
        <v>0</v>
      </c>
      <c r="H26" s="160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7"/>
      <c r="B27" s="220"/>
      <c r="C27" s="133" t="s">
        <v>142</v>
      </c>
      <c r="D27" s="129" t="s">
        <v>128</v>
      </c>
      <c r="E27" s="159">
        <v>0</v>
      </c>
      <c r="F27" s="159">
        <v>0</v>
      </c>
      <c r="G27" s="159">
        <v>0</v>
      </c>
      <c r="H27" s="159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79</v>
      </c>
      <c r="F29" s="126">
        <v>330</v>
      </c>
      <c r="G29" s="126">
        <v>28</v>
      </c>
      <c r="H29" s="126">
        <v>6</v>
      </c>
      <c r="I29" s="126">
        <f t="shared" si="0"/>
        <v>440.5</v>
      </c>
      <c r="J29" s="127">
        <f>IF(I29=0,"0,00",I29/SUM(I28:I30)*100)</f>
        <v>80.309936189608024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10</v>
      </c>
      <c r="F30" s="74">
        <v>103</v>
      </c>
      <c r="G30" s="74">
        <v>0</v>
      </c>
      <c r="H30" s="74">
        <v>0</v>
      </c>
      <c r="I30" s="130">
        <f t="shared" si="0"/>
        <v>108</v>
      </c>
      <c r="J30" s="131">
        <f>IF(I30=0,"0,00",I30/SUM(I28:I30)*100)</f>
        <v>19.690063810391976</v>
      </c>
    </row>
    <row r="31" spans="1:10" x14ac:dyDescent="0.2">
      <c r="A31" s="216"/>
      <c r="B31" s="21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91</v>
      </c>
      <c r="F32" s="126">
        <v>341</v>
      </c>
      <c r="G32" s="126">
        <v>21</v>
      </c>
      <c r="H32" s="126">
        <v>5</v>
      </c>
      <c r="I32" s="126">
        <f t="shared" si="0"/>
        <v>441</v>
      </c>
      <c r="J32" s="127">
        <f>IF(I32=0,"0,00",I32/SUM(I31:I33)*100)</f>
        <v>79.963735267452407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23</v>
      </c>
      <c r="F33" s="74">
        <v>94</v>
      </c>
      <c r="G33" s="74">
        <v>0</v>
      </c>
      <c r="H33" s="74">
        <v>2</v>
      </c>
      <c r="I33" s="130">
        <f t="shared" si="0"/>
        <v>110.5</v>
      </c>
      <c r="J33" s="131">
        <f>IF(I33=0,"0,00",I33/SUM(I31:I33)*100)</f>
        <v>20.036264732547597</v>
      </c>
    </row>
    <row r="34" spans="1:10" x14ac:dyDescent="0.2">
      <c r="A34" s="216"/>
      <c r="B34" s="21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59</v>
      </c>
      <c r="F35" s="126">
        <v>373</v>
      </c>
      <c r="G35" s="126">
        <v>16</v>
      </c>
      <c r="H35" s="126">
        <v>1</v>
      </c>
      <c r="I35" s="126">
        <f t="shared" si="0"/>
        <v>437</v>
      </c>
      <c r="J35" s="127">
        <f>IF(I35=0,"0,00",I35/SUM(I34:I36)*100)</f>
        <v>86.878727634194831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16</v>
      </c>
      <c r="F36" s="74">
        <v>58</v>
      </c>
      <c r="G36" s="74">
        <v>0</v>
      </c>
      <c r="H36" s="74">
        <v>0</v>
      </c>
      <c r="I36" s="130">
        <f t="shared" si="0"/>
        <v>66</v>
      </c>
      <c r="J36" s="131">
        <f>IF(I36=0,"0,00",I36/SUM(I34:I36)*100)</f>
        <v>13.12127236580517</v>
      </c>
    </row>
    <row r="37" spans="1:10" x14ac:dyDescent="0.2">
      <c r="A37" s="215" t="s">
        <v>133</v>
      </c>
      <c r="B37" s="218">
        <v>2</v>
      </c>
      <c r="C37" s="134"/>
      <c r="D37" s="123" t="s">
        <v>125</v>
      </c>
      <c r="E37" s="246">
        <v>0</v>
      </c>
      <c r="F37" s="246">
        <v>0</v>
      </c>
      <c r="G37" s="246">
        <v>0</v>
      </c>
      <c r="H37" s="24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247">
        <f>'G-4'!B18+'G-4'!B19</f>
        <v>33</v>
      </c>
      <c r="F38" s="247">
        <f>'G-4'!C18+'G-4'!C19</f>
        <v>124</v>
      </c>
      <c r="G38" s="247">
        <f>'G-4'!D18+'G-4'!D19</f>
        <v>0</v>
      </c>
      <c r="H38" s="247">
        <f>'G-4'!E18+'G-4'!E19</f>
        <v>2</v>
      </c>
      <c r="I38" s="126">
        <f t="shared" si="0"/>
        <v>145.5</v>
      </c>
      <c r="J38" s="127">
        <f>IF(I38=0,"0,00",I38/SUM(I37:I39)*100)</f>
        <v>100</v>
      </c>
    </row>
    <row r="39" spans="1:10" x14ac:dyDescent="0.2">
      <c r="A39" s="216"/>
      <c r="B39" s="219"/>
      <c r="C39" s="128" t="s">
        <v>146</v>
      </c>
      <c r="D39" s="129" t="s">
        <v>128</v>
      </c>
      <c r="E39" s="248">
        <v>0</v>
      </c>
      <c r="F39" s="248">
        <v>0</v>
      </c>
      <c r="G39" s="248">
        <v>0</v>
      </c>
      <c r="H39" s="24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246">
        <v>0</v>
      </c>
      <c r="F40" s="246">
        <v>0</v>
      </c>
      <c r="G40" s="246">
        <v>0</v>
      </c>
      <c r="H40" s="246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247">
        <f>'G-4'!I13+'G-4'!I14</f>
        <v>22</v>
      </c>
      <c r="F41" s="247">
        <f>'G-4'!J13+'G-4'!J14</f>
        <v>201</v>
      </c>
      <c r="G41" s="247">
        <f>'G-4'!K13+'G-4'!K14</f>
        <v>0</v>
      </c>
      <c r="H41" s="247">
        <f>'G-4'!L13+'G-4'!L14</f>
        <v>1</v>
      </c>
      <c r="I41" s="126">
        <f t="shared" si="0"/>
        <v>214.5</v>
      </c>
      <c r="J41" s="127">
        <f>IF(I41=0,"0,00",I41/SUM(I40:I42)*100)</f>
        <v>100</v>
      </c>
    </row>
    <row r="42" spans="1:10" x14ac:dyDescent="0.2">
      <c r="A42" s="216"/>
      <c r="B42" s="219"/>
      <c r="C42" s="128" t="s">
        <v>147</v>
      </c>
      <c r="D42" s="129" t="s">
        <v>128</v>
      </c>
      <c r="E42" s="248">
        <v>0</v>
      </c>
      <c r="F42" s="248">
        <v>0</v>
      </c>
      <c r="G42" s="248">
        <v>0</v>
      </c>
      <c r="H42" s="24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246">
        <v>0</v>
      </c>
      <c r="F43" s="246">
        <v>0</v>
      </c>
      <c r="G43" s="246">
        <v>0</v>
      </c>
      <c r="H43" s="246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247">
        <f>'G-4'!P20+'G-4'!P21</f>
        <v>25</v>
      </c>
      <c r="F44" s="247">
        <f>'G-4'!Q20+'G-4'!Q21</f>
        <v>243</v>
      </c>
      <c r="G44" s="247">
        <f>'G-4'!R20+'G-4'!R21</f>
        <v>1</v>
      </c>
      <c r="H44" s="247">
        <f>'G-4'!S20+'G-4'!S21</f>
        <v>1</v>
      </c>
      <c r="I44" s="126">
        <f t="shared" si="0"/>
        <v>260</v>
      </c>
      <c r="J44" s="127">
        <f>IF(I44=0,"0,00",I44/SUM(I43:I45)*100)</f>
        <v>100</v>
      </c>
    </row>
    <row r="45" spans="1:10" x14ac:dyDescent="0.2">
      <c r="A45" s="217"/>
      <c r="B45" s="220"/>
      <c r="C45" s="133" t="s">
        <v>148</v>
      </c>
      <c r="D45" s="129" t="s">
        <v>128</v>
      </c>
      <c r="E45" s="249">
        <v>0</v>
      </c>
      <c r="F45" s="249">
        <v>0</v>
      </c>
      <c r="G45" s="249">
        <v>0</v>
      </c>
      <c r="H45" s="249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CALLE 85 X CARRERA 51B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 t="str">
        <f>'G-1'!L5</f>
        <v>8551B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43130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914</v>
      </c>
      <c r="AV12" s="97">
        <f t="shared" si="0"/>
        <v>925</v>
      </c>
      <c r="AW12" s="97">
        <f t="shared" si="0"/>
        <v>984.5</v>
      </c>
      <c r="AX12" s="97">
        <f t="shared" si="0"/>
        <v>990</v>
      </c>
      <c r="AY12" s="97">
        <f t="shared" si="0"/>
        <v>994.5</v>
      </c>
      <c r="AZ12" s="97">
        <f t="shared" si="0"/>
        <v>990</v>
      </c>
      <c r="BA12" s="97">
        <f t="shared" si="0"/>
        <v>945</v>
      </c>
      <c r="BB12" s="97"/>
      <c r="BC12" s="97"/>
      <c r="BD12" s="97"/>
      <c r="BE12" s="97">
        <f t="shared" ref="BE12:BQ12" si="1">P14</f>
        <v>888.5</v>
      </c>
      <c r="BF12" s="97">
        <f t="shared" si="1"/>
        <v>946.5</v>
      </c>
      <c r="BG12" s="97">
        <f t="shared" si="1"/>
        <v>979</v>
      </c>
      <c r="BH12" s="97">
        <f t="shared" si="1"/>
        <v>985.5</v>
      </c>
      <c r="BI12" s="97">
        <f t="shared" si="1"/>
        <v>944.5</v>
      </c>
      <c r="BJ12" s="97">
        <f t="shared" si="1"/>
        <v>896</v>
      </c>
      <c r="BK12" s="97">
        <f t="shared" si="1"/>
        <v>862.5</v>
      </c>
      <c r="BL12" s="97">
        <f t="shared" si="1"/>
        <v>872</v>
      </c>
      <c r="BM12" s="97">
        <f t="shared" si="1"/>
        <v>891</v>
      </c>
      <c r="BN12" s="97">
        <f t="shared" si="1"/>
        <v>946.5</v>
      </c>
      <c r="BO12" s="97">
        <f t="shared" si="1"/>
        <v>1013.5</v>
      </c>
      <c r="BP12" s="97">
        <f t="shared" si="1"/>
        <v>1025</v>
      </c>
      <c r="BQ12" s="97">
        <f t="shared" si="1"/>
        <v>1045</v>
      </c>
      <c r="BR12" s="97"/>
      <c r="BS12" s="97"/>
      <c r="BT12" s="97"/>
      <c r="BU12" s="97">
        <f t="shared" ref="BU12:CC12" si="2">AG14</f>
        <v>971</v>
      </c>
      <c r="BV12" s="97">
        <f t="shared" si="2"/>
        <v>948.5</v>
      </c>
      <c r="BW12" s="97">
        <f t="shared" si="2"/>
        <v>976.5</v>
      </c>
      <c r="BX12" s="97">
        <f t="shared" si="2"/>
        <v>998.5</v>
      </c>
      <c r="BY12" s="97">
        <f t="shared" si="2"/>
        <v>985</v>
      </c>
      <c r="BZ12" s="97">
        <f t="shared" si="2"/>
        <v>981.5</v>
      </c>
      <c r="CA12" s="97">
        <f t="shared" si="2"/>
        <v>915</v>
      </c>
      <c r="CB12" s="97">
        <f t="shared" si="2"/>
        <v>871.5</v>
      </c>
      <c r="CC12" s="97">
        <f t="shared" si="2"/>
        <v>873.5</v>
      </c>
    </row>
    <row r="13" spans="1:81" ht="16.5" customHeight="1" x14ac:dyDescent="0.2">
      <c r="A13" s="100" t="s">
        <v>104</v>
      </c>
      <c r="B13" s="149">
        <f>'G-1'!F10</f>
        <v>230.5</v>
      </c>
      <c r="C13" s="149">
        <f>'G-1'!F11</f>
        <v>211.5</v>
      </c>
      <c r="D13" s="149">
        <f>'G-1'!F12</f>
        <v>244.5</v>
      </c>
      <c r="E13" s="149">
        <f>'G-1'!F13</f>
        <v>227.5</v>
      </c>
      <c r="F13" s="149">
        <f>'G-1'!F14</f>
        <v>241.5</v>
      </c>
      <c r="G13" s="149">
        <f>'G-1'!F15</f>
        <v>271</v>
      </c>
      <c r="H13" s="149">
        <f>'G-1'!F16</f>
        <v>250</v>
      </c>
      <c r="I13" s="149">
        <f>'G-1'!F17</f>
        <v>232</v>
      </c>
      <c r="J13" s="149">
        <f>'G-1'!F18</f>
        <v>237</v>
      </c>
      <c r="K13" s="149">
        <f>'G-1'!F19</f>
        <v>226</v>
      </c>
      <c r="L13" s="150"/>
      <c r="M13" s="149">
        <f>'G-1'!F20</f>
        <v>198.5</v>
      </c>
      <c r="N13" s="149">
        <f>'G-1'!F21</f>
        <v>207.5</v>
      </c>
      <c r="O13" s="149">
        <f>'G-1'!F22</f>
        <v>226</v>
      </c>
      <c r="P13" s="149">
        <f>'G-1'!M10</f>
        <v>256.5</v>
      </c>
      <c r="Q13" s="149">
        <f>'G-1'!M11</f>
        <v>256.5</v>
      </c>
      <c r="R13" s="149">
        <f>'G-1'!M12</f>
        <v>240</v>
      </c>
      <c r="S13" s="149">
        <f>'G-1'!M13</f>
        <v>232.5</v>
      </c>
      <c r="T13" s="149">
        <f>'G-1'!M14</f>
        <v>215.5</v>
      </c>
      <c r="U13" s="149">
        <f>'G-1'!M15</f>
        <v>208</v>
      </c>
      <c r="V13" s="149">
        <f>'G-1'!M16</f>
        <v>206.5</v>
      </c>
      <c r="W13" s="149">
        <f>'G-1'!M17</f>
        <v>242</v>
      </c>
      <c r="X13" s="149">
        <f>'G-1'!M18</f>
        <v>234.5</v>
      </c>
      <c r="Y13" s="149">
        <f>'G-1'!M19</f>
        <v>263.5</v>
      </c>
      <c r="Z13" s="149">
        <f>'G-1'!M20</f>
        <v>273.5</v>
      </c>
      <c r="AA13" s="149">
        <f>'G-1'!M21</f>
        <v>253.5</v>
      </c>
      <c r="AB13" s="149">
        <f>'G-1'!M22</f>
        <v>254.5</v>
      </c>
      <c r="AC13" s="150"/>
      <c r="AD13" s="149">
        <f>'G-1'!T10</f>
        <v>262.5</v>
      </c>
      <c r="AE13" s="149">
        <f>'G-1'!T11</f>
        <v>227</v>
      </c>
      <c r="AF13" s="149">
        <f>'G-1'!T12</f>
        <v>241</v>
      </c>
      <c r="AG13" s="149">
        <f>'G-1'!T13</f>
        <v>240.5</v>
      </c>
      <c r="AH13" s="149">
        <f>'G-1'!T14</f>
        <v>240</v>
      </c>
      <c r="AI13" s="149">
        <f>'G-1'!T15</f>
        <v>255</v>
      </c>
      <c r="AJ13" s="149">
        <f>'G-1'!T16</f>
        <v>263</v>
      </c>
      <c r="AK13" s="149">
        <f>'G-1'!T17</f>
        <v>227</v>
      </c>
      <c r="AL13" s="149">
        <f>'G-1'!T18</f>
        <v>236.5</v>
      </c>
      <c r="AM13" s="149">
        <f>'G-1'!T19</f>
        <v>188.5</v>
      </c>
      <c r="AN13" s="149">
        <f>'G-1'!T20</f>
        <v>219.5</v>
      </c>
      <c r="AO13" s="149">
        <f>'G-1'!T21</f>
        <v>229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914</v>
      </c>
      <c r="F14" s="149">
        <f t="shared" ref="F14:K14" si="3">C13+D13+E13+F13</f>
        <v>925</v>
      </c>
      <c r="G14" s="149">
        <f t="shared" si="3"/>
        <v>984.5</v>
      </c>
      <c r="H14" s="149">
        <f t="shared" si="3"/>
        <v>990</v>
      </c>
      <c r="I14" s="149">
        <f t="shared" si="3"/>
        <v>994.5</v>
      </c>
      <c r="J14" s="149">
        <f t="shared" si="3"/>
        <v>990</v>
      </c>
      <c r="K14" s="149">
        <f t="shared" si="3"/>
        <v>945</v>
      </c>
      <c r="L14" s="150"/>
      <c r="M14" s="149"/>
      <c r="N14" s="149"/>
      <c r="O14" s="149"/>
      <c r="P14" s="149">
        <f>M13+N13+O13+P13</f>
        <v>888.5</v>
      </c>
      <c r="Q14" s="149">
        <f t="shared" ref="Q14:AB14" si="4">N13+O13+P13+Q13</f>
        <v>946.5</v>
      </c>
      <c r="R14" s="149">
        <f t="shared" si="4"/>
        <v>979</v>
      </c>
      <c r="S14" s="149">
        <f t="shared" si="4"/>
        <v>985.5</v>
      </c>
      <c r="T14" s="149">
        <f t="shared" si="4"/>
        <v>944.5</v>
      </c>
      <c r="U14" s="149">
        <f t="shared" si="4"/>
        <v>896</v>
      </c>
      <c r="V14" s="149">
        <f t="shared" si="4"/>
        <v>862.5</v>
      </c>
      <c r="W14" s="149">
        <f t="shared" si="4"/>
        <v>872</v>
      </c>
      <c r="X14" s="149">
        <f t="shared" si="4"/>
        <v>891</v>
      </c>
      <c r="Y14" s="149">
        <f t="shared" si="4"/>
        <v>946.5</v>
      </c>
      <c r="Z14" s="149">
        <f t="shared" si="4"/>
        <v>1013.5</v>
      </c>
      <c r="AA14" s="149">
        <f t="shared" si="4"/>
        <v>1025</v>
      </c>
      <c r="AB14" s="149">
        <f t="shared" si="4"/>
        <v>1045</v>
      </c>
      <c r="AC14" s="150"/>
      <c r="AD14" s="149"/>
      <c r="AE14" s="149"/>
      <c r="AF14" s="149"/>
      <c r="AG14" s="149">
        <f>AD13+AE13+AF13+AG13</f>
        <v>971</v>
      </c>
      <c r="AH14" s="149">
        <f t="shared" ref="AH14:AO14" si="5">AE13+AF13+AG13+AH13</f>
        <v>948.5</v>
      </c>
      <c r="AI14" s="149">
        <f t="shared" si="5"/>
        <v>976.5</v>
      </c>
      <c r="AJ14" s="149">
        <f t="shared" si="5"/>
        <v>998.5</v>
      </c>
      <c r="AK14" s="149">
        <f t="shared" si="5"/>
        <v>985</v>
      </c>
      <c r="AL14" s="149">
        <f t="shared" si="5"/>
        <v>981.5</v>
      </c>
      <c r="AM14" s="149">
        <f t="shared" si="5"/>
        <v>915</v>
      </c>
      <c r="AN14" s="149">
        <f t="shared" si="5"/>
        <v>871.5</v>
      </c>
      <c r="AO14" s="149">
        <f t="shared" si="5"/>
        <v>873.5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0.13333333333333333</v>
      </c>
      <c r="E15" s="152"/>
      <c r="F15" s="152" t="s">
        <v>108</v>
      </c>
      <c r="G15" s="153">
        <f>DIRECCIONALIDAD!J11/100</f>
        <v>0.77538461538461534</v>
      </c>
      <c r="H15" s="152"/>
      <c r="I15" s="152" t="s">
        <v>109</v>
      </c>
      <c r="J15" s="153">
        <f>DIRECCIONALIDAD!J12/100</f>
        <v>9.1282051282051302E-2</v>
      </c>
      <c r="K15" s="154"/>
      <c r="L15" s="148"/>
      <c r="M15" s="151"/>
      <c r="N15" s="152"/>
      <c r="O15" s="152" t="s">
        <v>107</v>
      </c>
      <c r="P15" s="153">
        <f>DIRECCIONALIDAD!J13/100</f>
        <v>0.14074803149606299</v>
      </c>
      <c r="Q15" s="152"/>
      <c r="R15" s="152"/>
      <c r="S15" s="152"/>
      <c r="T15" s="152" t="s">
        <v>108</v>
      </c>
      <c r="U15" s="153">
        <f>DIRECCIONALIDAD!J14/100</f>
        <v>0.75590551181102361</v>
      </c>
      <c r="V15" s="152"/>
      <c r="W15" s="152"/>
      <c r="X15" s="152"/>
      <c r="Y15" s="152" t="s">
        <v>109</v>
      </c>
      <c r="Z15" s="153">
        <f>DIRECCIONALIDAD!J15/100</f>
        <v>0.10334645669291338</v>
      </c>
      <c r="AA15" s="152"/>
      <c r="AB15" s="154"/>
      <c r="AC15" s="148"/>
      <c r="AD15" s="151"/>
      <c r="AE15" s="152" t="s">
        <v>107</v>
      </c>
      <c r="AF15" s="153">
        <f>DIRECCIONALIDAD!J16/100</f>
        <v>7.3578595317725759E-2</v>
      </c>
      <c r="AG15" s="152"/>
      <c r="AH15" s="152"/>
      <c r="AI15" s="152"/>
      <c r="AJ15" s="152" t="s">
        <v>108</v>
      </c>
      <c r="AK15" s="153">
        <f>DIRECCIONALIDAD!J17/100</f>
        <v>0.84726867335562983</v>
      </c>
      <c r="AL15" s="152"/>
      <c r="AM15" s="152"/>
      <c r="AN15" s="152" t="s">
        <v>109</v>
      </c>
      <c r="AO15" s="155">
        <f>DIRECCIONALIDAD!J18/100</f>
        <v>7.9152731326644368E-2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259</v>
      </c>
      <c r="AV18" s="101">
        <f t="shared" si="12"/>
        <v>259</v>
      </c>
      <c r="AW18" s="101">
        <f t="shared" si="12"/>
        <v>250</v>
      </c>
      <c r="AX18" s="101">
        <f t="shared" si="12"/>
        <v>257.5</v>
      </c>
      <c r="AY18" s="101">
        <f t="shared" si="12"/>
        <v>271.5</v>
      </c>
      <c r="AZ18" s="101">
        <f t="shared" si="12"/>
        <v>290.5</v>
      </c>
      <c r="BA18" s="101">
        <f t="shared" si="12"/>
        <v>294</v>
      </c>
      <c r="BB18" s="101"/>
      <c r="BC18" s="101"/>
      <c r="BD18" s="101"/>
      <c r="BE18" s="101">
        <f t="shared" ref="BE18:BQ18" si="13">P26</f>
        <v>388.5</v>
      </c>
      <c r="BF18" s="101">
        <f t="shared" si="13"/>
        <v>426.5</v>
      </c>
      <c r="BG18" s="101">
        <f t="shared" si="13"/>
        <v>477</v>
      </c>
      <c r="BH18" s="101">
        <f t="shared" si="13"/>
        <v>483.5</v>
      </c>
      <c r="BI18" s="101">
        <f t="shared" si="13"/>
        <v>471</v>
      </c>
      <c r="BJ18" s="101">
        <f t="shared" si="13"/>
        <v>442</v>
      </c>
      <c r="BK18" s="101">
        <f t="shared" si="13"/>
        <v>409.5</v>
      </c>
      <c r="BL18" s="101">
        <f t="shared" si="13"/>
        <v>369</v>
      </c>
      <c r="BM18" s="101">
        <f t="shared" si="13"/>
        <v>352.5</v>
      </c>
      <c r="BN18" s="101">
        <f t="shared" si="13"/>
        <v>357.5</v>
      </c>
      <c r="BO18" s="101">
        <f t="shared" si="13"/>
        <v>366.5</v>
      </c>
      <c r="BP18" s="101">
        <f t="shared" si="13"/>
        <v>396</v>
      </c>
      <c r="BQ18" s="101">
        <f t="shared" si="13"/>
        <v>395</v>
      </c>
      <c r="BR18" s="101"/>
      <c r="BS18" s="101"/>
      <c r="BT18" s="101"/>
      <c r="BU18" s="101">
        <f t="shared" ref="BU18:CC18" si="14">AG26</f>
        <v>440.5</v>
      </c>
      <c r="BV18" s="101">
        <f t="shared" si="14"/>
        <v>437</v>
      </c>
      <c r="BW18" s="101">
        <f t="shared" si="14"/>
        <v>424.5</v>
      </c>
      <c r="BX18" s="101">
        <f t="shared" si="14"/>
        <v>456.5</v>
      </c>
      <c r="BY18" s="101">
        <f t="shared" si="14"/>
        <v>449</v>
      </c>
      <c r="BZ18" s="101">
        <f t="shared" si="14"/>
        <v>481.5</v>
      </c>
      <c r="CA18" s="101">
        <f t="shared" si="14"/>
        <v>509.5</v>
      </c>
      <c r="CB18" s="101">
        <f t="shared" si="14"/>
        <v>517</v>
      </c>
      <c r="CC18" s="101">
        <f t="shared" si="14"/>
        <v>518.5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1273</v>
      </c>
      <c r="AV19" s="92">
        <f t="shared" si="15"/>
        <v>1295.5</v>
      </c>
      <c r="AW19" s="92">
        <f t="shared" si="15"/>
        <v>1220</v>
      </c>
      <c r="AX19" s="92">
        <f t="shared" si="15"/>
        <v>1099</v>
      </c>
      <c r="AY19" s="92">
        <f t="shared" si="15"/>
        <v>1028</v>
      </c>
      <c r="AZ19" s="92">
        <f t="shared" si="15"/>
        <v>955.5</v>
      </c>
      <c r="BA19" s="92">
        <f t="shared" si="15"/>
        <v>976</v>
      </c>
      <c r="BB19" s="92"/>
      <c r="BC19" s="92"/>
      <c r="BD19" s="92"/>
      <c r="BE19" s="92">
        <f t="shared" ref="BE19:BQ19" si="16">P22</f>
        <v>1197.5</v>
      </c>
      <c r="BF19" s="92">
        <f t="shared" si="16"/>
        <v>1168.5</v>
      </c>
      <c r="BG19" s="92">
        <f t="shared" si="16"/>
        <v>1169</v>
      </c>
      <c r="BH19" s="92">
        <f t="shared" si="16"/>
        <v>1160.5</v>
      </c>
      <c r="BI19" s="92">
        <f t="shared" si="16"/>
        <v>1121.5</v>
      </c>
      <c r="BJ19" s="92">
        <f t="shared" si="16"/>
        <v>1101.5</v>
      </c>
      <c r="BK19" s="92">
        <f t="shared" si="16"/>
        <v>1061.5</v>
      </c>
      <c r="BL19" s="92">
        <f t="shared" si="16"/>
        <v>1052.5</v>
      </c>
      <c r="BM19" s="92">
        <f t="shared" si="16"/>
        <v>1110</v>
      </c>
      <c r="BN19" s="92">
        <f t="shared" si="16"/>
        <v>1166.5</v>
      </c>
      <c r="BO19" s="92">
        <f t="shared" si="16"/>
        <v>1213</v>
      </c>
      <c r="BP19" s="92">
        <f t="shared" si="16"/>
        <v>1176.5</v>
      </c>
      <c r="BQ19" s="92">
        <f t="shared" si="16"/>
        <v>1153</v>
      </c>
      <c r="BR19" s="92"/>
      <c r="BS19" s="92"/>
      <c r="BT19" s="92"/>
      <c r="BU19" s="92">
        <f t="shared" ref="BU19:CC19" si="17">AG22</f>
        <v>1113.5</v>
      </c>
      <c r="BV19" s="92">
        <f t="shared" si="17"/>
        <v>1110.5</v>
      </c>
      <c r="BW19" s="92">
        <f t="shared" si="17"/>
        <v>1115.5</v>
      </c>
      <c r="BX19" s="92">
        <f t="shared" si="17"/>
        <v>1088</v>
      </c>
      <c r="BY19" s="92">
        <f t="shared" si="17"/>
        <v>1070.5</v>
      </c>
      <c r="BZ19" s="92">
        <f t="shared" si="17"/>
        <v>1080.5</v>
      </c>
      <c r="CA19" s="92">
        <f t="shared" si="17"/>
        <v>1043</v>
      </c>
      <c r="CB19" s="92">
        <f t="shared" si="17"/>
        <v>1054</v>
      </c>
      <c r="CC19" s="92">
        <f t="shared" si="17"/>
        <v>990.5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2446</v>
      </c>
      <c r="AV20" s="92">
        <f t="shared" si="18"/>
        <v>2479.5</v>
      </c>
      <c r="AW20" s="92">
        <f t="shared" si="18"/>
        <v>2454.5</v>
      </c>
      <c r="AX20" s="92">
        <f t="shared" si="18"/>
        <v>2346.5</v>
      </c>
      <c r="AY20" s="92">
        <f t="shared" si="18"/>
        <v>2294</v>
      </c>
      <c r="AZ20" s="92">
        <f t="shared" si="18"/>
        <v>2236</v>
      </c>
      <c r="BA20" s="92">
        <f t="shared" si="18"/>
        <v>2215</v>
      </c>
      <c r="BB20" s="92"/>
      <c r="BC20" s="92"/>
      <c r="BD20" s="92"/>
      <c r="BE20" s="92">
        <f t="shared" ref="BE20:BQ20" si="19">P30</f>
        <v>2474.5</v>
      </c>
      <c r="BF20" s="92">
        <f t="shared" si="19"/>
        <v>2541.5</v>
      </c>
      <c r="BG20" s="92">
        <f t="shared" si="19"/>
        <v>2625</v>
      </c>
      <c r="BH20" s="92">
        <f t="shared" si="19"/>
        <v>2629.5</v>
      </c>
      <c r="BI20" s="92">
        <f t="shared" si="19"/>
        <v>2537</v>
      </c>
      <c r="BJ20" s="92">
        <f t="shared" si="19"/>
        <v>2439.5</v>
      </c>
      <c r="BK20" s="92">
        <f t="shared" si="19"/>
        <v>2333.5</v>
      </c>
      <c r="BL20" s="92">
        <f t="shared" si="19"/>
        <v>2293.5</v>
      </c>
      <c r="BM20" s="92">
        <f t="shared" si="19"/>
        <v>2353.5</v>
      </c>
      <c r="BN20" s="92">
        <f t="shared" si="19"/>
        <v>2470.5</v>
      </c>
      <c r="BO20" s="92">
        <f t="shared" si="19"/>
        <v>2593</v>
      </c>
      <c r="BP20" s="92">
        <f t="shared" si="19"/>
        <v>2597.5</v>
      </c>
      <c r="BQ20" s="92">
        <f t="shared" si="19"/>
        <v>2593</v>
      </c>
      <c r="BR20" s="92"/>
      <c r="BS20" s="92"/>
      <c r="BT20" s="92"/>
      <c r="BU20" s="92">
        <f t="shared" ref="BU20:CC20" si="20">AG30</f>
        <v>2525</v>
      </c>
      <c r="BV20" s="92">
        <f t="shared" si="20"/>
        <v>2496</v>
      </c>
      <c r="BW20" s="92">
        <f t="shared" si="20"/>
        <v>2516.5</v>
      </c>
      <c r="BX20" s="92">
        <f t="shared" si="20"/>
        <v>2543</v>
      </c>
      <c r="BY20" s="92">
        <f t="shared" si="20"/>
        <v>2504.5</v>
      </c>
      <c r="BZ20" s="92">
        <f t="shared" si="20"/>
        <v>2543.5</v>
      </c>
      <c r="CA20" s="92">
        <f t="shared" si="20"/>
        <v>2467.5</v>
      </c>
      <c r="CB20" s="92">
        <f t="shared" si="20"/>
        <v>2442.5</v>
      </c>
      <c r="CC20" s="92">
        <f t="shared" si="20"/>
        <v>2382.5</v>
      </c>
    </row>
    <row r="21" spans="1:81" ht="16.5" customHeight="1" x14ac:dyDescent="0.2">
      <c r="A21" s="100" t="s">
        <v>104</v>
      </c>
      <c r="B21" s="149">
        <f>'G-3'!F10</f>
        <v>290</v>
      </c>
      <c r="C21" s="149">
        <f>'G-3'!F11</f>
        <v>314.5</v>
      </c>
      <c r="D21" s="149">
        <f>'G-3'!F12</f>
        <v>337.5</v>
      </c>
      <c r="E21" s="149">
        <f>'G-3'!F13</f>
        <v>331</v>
      </c>
      <c r="F21" s="149">
        <f>'G-3'!F14</f>
        <v>312.5</v>
      </c>
      <c r="G21" s="149">
        <f>'G-3'!F15</f>
        <v>239</v>
      </c>
      <c r="H21" s="149">
        <f>'G-3'!F16</f>
        <v>216.5</v>
      </c>
      <c r="I21" s="149">
        <f>'G-3'!F17</f>
        <v>260</v>
      </c>
      <c r="J21" s="149">
        <f>'G-3'!F18</f>
        <v>240</v>
      </c>
      <c r="K21" s="149">
        <f>'G-3'!F19</f>
        <v>259.5</v>
      </c>
      <c r="L21" s="150"/>
      <c r="M21" s="149">
        <f>'G-3'!F20</f>
        <v>298.5</v>
      </c>
      <c r="N21" s="149">
        <f>'G-3'!F21</f>
        <v>288.5</v>
      </c>
      <c r="O21" s="149">
        <f>'G-3'!F22</f>
        <v>328</v>
      </c>
      <c r="P21" s="149">
        <f>'G-3'!M10</f>
        <v>282.5</v>
      </c>
      <c r="Q21" s="149">
        <f>'G-3'!M11</f>
        <v>269.5</v>
      </c>
      <c r="R21" s="149">
        <f>'G-3'!M12</f>
        <v>289</v>
      </c>
      <c r="S21" s="149">
        <f>'G-3'!M13</f>
        <v>319.5</v>
      </c>
      <c r="T21" s="149">
        <f>'G-3'!M14</f>
        <v>243.5</v>
      </c>
      <c r="U21" s="149">
        <f>'G-3'!M15</f>
        <v>249.5</v>
      </c>
      <c r="V21" s="149">
        <f>'G-3'!M16</f>
        <v>249</v>
      </c>
      <c r="W21" s="149">
        <f>'G-3'!M17</f>
        <v>310.5</v>
      </c>
      <c r="X21" s="149">
        <f>'G-3'!M18</f>
        <v>301</v>
      </c>
      <c r="Y21" s="149">
        <f>'G-3'!M19</f>
        <v>306</v>
      </c>
      <c r="Z21" s="149">
        <f>'G-3'!M20</f>
        <v>295.5</v>
      </c>
      <c r="AA21" s="149">
        <f>'G-3'!M21</f>
        <v>274</v>
      </c>
      <c r="AB21" s="149">
        <f>'G-3'!M22</f>
        <v>277.5</v>
      </c>
      <c r="AC21" s="150"/>
      <c r="AD21" s="149">
        <f>'G-3'!T10</f>
        <v>264.5</v>
      </c>
      <c r="AE21" s="149">
        <f>'G-3'!T11</f>
        <v>248.5</v>
      </c>
      <c r="AF21" s="149">
        <f>'G-3'!T12</f>
        <v>291.5</v>
      </c>
      <c r="AG21" s="149">
        <f>'G-3'!T13</f>
        <v>309</v>
      </c>
      <c r="AH21" s="149">
        <f>'G-3'!T14</f>
        <v>261.5</v>
      </c>
      <c r="AI21" s="149">
        <f>'G-3'!T15</f>
        <v>253.5</v>
      </c>
      <c r="AJ21" s="149">
        <f>'G-3'!T16</f>
        <v>264</v>
      </c>
      <c r="AK21" s="149">
        <f>'G-3'!T17</f>
        <v>291.5</v>
      </c>
      <c r="AL21" s="149">
        <f>'G-3'!T18</f>
        <v>271.5</v>
      </c>
      <c r="AM21" s="149">
        <f>'G-3'!T19</f>
        <v>216</v>
      </c>
      <c r="AN21" s="149">
        <f>'G-3'!T20</f>
        <v>275</v>
      </c>
      <c r="AO21" s="149">
        <f>'G-3'!T21</f>
        <v>228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1273</v>
      </c>
      <c r="F22" s="149">
        <f t="shared" ref="F22:K22" si="21">C21+D21+E21+F21</f>
        <v>1295.5</v>
      </c>
      <c r="G22" s="149">
        <f t="shared" si="21"/>
        <v>1220</v>
      </c>
      <c r="H22" s="149">
        <f t="shared" si="21"/>
        <v>1099</v>
      </c>
      <c r="I22" s="149">
        <f t="shared" si="21"/>
        <v>1028</v>
      </c>
      <c r="J22" s="149">
        <f t="shared" si="21"/>
        <v>955.5</v>
      </c>
      <c r="K22" s="149">
        <f t="shared" si="21"/>
        <v>976</v>
      </c>
      <c r="L22" s="150"/>
      <c r="M22" s="149"/>
      <c r="N22" s="149"/>
      <c r="O22" s="149"/>
      <c r="P22" s="149">
        <f>M21+N21+O21+P21</f>
        <v>1197.5</v>
      </c>
      <c r="Q22" s="149">
        <f t="shared" ref="Q22:AB22" si="22">N21+O21+P21+Q21</f>
        <v>1168.5</v>
      </c>
      <c r="R22" s="149">
        <f t="shared" si="22"/>
        <v>1169</v>
      </c>
      <c r="S22" s="149">
        <f t="shared" si="22"/>
        <v>1160.5</v>
      </c>
      <c r="T22" s="149">
        <f t="shared" si="22"/>
        <v>1121.5</v>
      </c>
      <c r="U22" s="149">
        <f t="shared" si="22"/>
        <v>1101.5</v>
      </c>
      <c r="V22" s="149">
        <f t="shared" si="22"/>
        <v>1061.5</v>
      </c>
      <c r="W22" s="149">
        <f t="shared" si="22"/>
        <v>1052.5</v>
      </c>
      <c r="X22" s="149">
        <f t="shared" si="22"/>
        <v>1110</v>
      </c>
      <c r="Y22" s="149">
        <f t="shared" si="22"/>
        <v>1166.5</v>
      </c>
      <c r="Z22" s="149">
        <f t="shared" si="22"/>
        <v>1213</v>
      </c>
      <c r="AA22" s="149">
        <f t="shared" si="22"/>
        <v>1176.5</v>
      </c>
      <c r="AB22" s="149">
        <f t="shared" si="22"/>
        <v>1153</v>
      </c>
      <c r="AC22" s="150"/>
      <c r="AD22" s="149"/>
      <c r="AE22" s="149"/>
      <c r="AF22" s="149"/>
      <c r="AG22" s="149">
        <f>AD21+AE21+AF21+AG21</f>
        <v>1113.5</v>
      </c>
      <c r="AH22" s="149">
        <f t="shared" ref="AH22:AO22" si="23">AE21+AF21+AG21+AH21</f>
        <v>1110.5</v>
      </c>
      <c r="AI22" s="149">
        <f t="shared" si="23"/>
        <v>1115.5</v>
      </c>
      <c r="AJ22" s="149">
        <f t="shared" si="23"/>
        <v>1088</v>
      </c>
      <c r="AK22" s="149">
        <f t="shared" si="23"/>
        <v>1070.5</v>
      </c>
      <c r="AL22" s="149">
        <f t="shared" si="23"/>
        <v>1080.5</v>
      </c>
      <c r="AM22" s="149">
        <f t="shared" si="23"/>
        <v>1043</v>
      </c>
      <c r="AN22" s="149">
        <f t="shared" si="23"/>
        <v>1054</v>
      </c>
      <c r="AO22" s="149">
        <f t="shared" si="23"/>
        <v>990.5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0.80309936189608022</v>
      </c>
      <c r="H23" s="152"/>
      <c r="I23" s="152" t="s">
        <v>109</v>
      </c>
      <c r="J23" s="153">
        <f>DIRECCIONALIDAD!J30/100</f>
        <v>0.19690063810391975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0.79963735267452407</v>
      </c>
      <c r="V23" s="152"/>
      <c r="W23" s="152"/>
      <c r="X23" s="152"/>
      <c r="Y23" s="152" t="s">
        <v>109</v>
      </c>
      <c r="Z23" s="153">
        <f>DIRECCIONALIDAD!J33/100</f>
        <v>0.20036264732547596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0.8687872763419483</v>
      </c>
      <c r="AL23" s="152"/>
      <c r="AM23" s="152"/>
      <c r="AN23" s="152" t="s">
        <v>109</v>
      </c>
      <c r="AO23" s="153">
        <f>DIRECCIONALIDAD!J36/100</f>
        <v>0.1312127236580517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64.5</v>
      </c>
      <c r="C25" s="149">
        <f>'G-4'!F11</f>
        <v>67.5</v>
      </c>
      <c r="D25" s="149">
        <f>'G-4'!F12</f>
        <v>64</v>
      </c>
      <c r="E25" s="149">
        <f>'G-4'!F13</f>
        <v>63</v>
      </c>
      <c r="F25" s="149">
        <f>'G-4'!F14</f>
        <v>64.5</v>
      </c>
      <c r="G25" s="149">
        <f>'G-4'!F15</f>
        <v>58.5</v>
      </c>
      <c r="H25" s="149">
        <f>'G-4'!F16</f>
        <v>71.5</v>
      </c>
      <c r="I25" s="149">
        <f>'G-4'!F17</f>
        <v>77</v>
      </c>
      <c r="J25" s="149">
        <f>'G-4'!F18</f>
        <v>83.5</v>
      </c>
      <c r="K25" s="149">
        <f>'G-4'!F19</f>
        <v>62</v>
      </c>
      <c r="L25" s="150"/>
      <c r="M25" s="149">
        <f>'G-4'!F20</f>
        <v>90.5</v>
      </c>
      <c r="N25" s="149">
        <f>'G-4'!F21</f>
        <v>77.5</v>
      </c>
      <c r="O25" s="149">
        <f>'G-4'!F22</f>
        <v>106</v>
      </c>
      <c r="P25" s="149">
        <f>'G-4'!M10</f>
        <v>114.5</v>
      </c>
      <c r="Q25" s="149">
        <f>'G-4'!M11</f>
        <v>128.5</v>
      </c>
      <c r="R25" s="149">
        <f>'G-4'!M12</f>
        <v>128</v>
      </c>
      <c r="S25" s="149">
        <f>'G-4'!M13</f>
        <v>112.5</v>
      </c>
      <c r="T25" s="149">
        <f>'G-4'!M14</f>
        <v>102</v>
      </c>
      <c r="U25" s="149">
        <f>'G-4'!M15</f>
        <v>99.5</v>
      </c>
      <c r="V25" s="149">
        <f>'G-4'!M16</f>
        <v>95.5</v>
      </c>
      <c r="W25" s="149">
        <f>'G-4'!M17</f>
        <v>72</v>
      </c>
      <c r="X25" s="149">
        <f>'G-4'!M18</f>
        <v>85.5</v>
      </c>
      <c r="Y25" s="149">
        <f>'G-4'!M19</f>
        <v>104.5</v>
      </c>
      <c r="Z25" s="149">
        <f>'G-4'!M20</f>
        <v>104.5</v>
      </c>
      <c r="AA25" s="149">
        <f>'G-4'!M21</f>
        <v>101.5</v>
      </c>
      <c r="AB25" s="149">
        <f>'G-4'!M22</f>
        <v>84.5</v>
      </c>
      <c r="AC25" s="150"/>
      <c r="AD25" s="149">
        <f>'G-4'!T10</f>
        <v>102.5</v>
      </c>
      <c r="AE25" s="149">
        <f>'G-4'!T11</f>
        <v>111.5</v>
      </c>
      <c r="AF25" s="149">
        <f>'G-4'!T12</f>
        <v>104</v>
      </c>
      <c r="AG25" s="149">
        <f>'G-4'!T13</f>
        <v>122.5</v>
      </c>
      <c r="AH25" s="149">
        <f>'G-4'!T14</f>
        <v>99</v>
      </c>
      <c r="AI25" s="149">
        <f>'G-4'!T15</f>
        <v>99</v>
      </c>
      <c r="AJ25" s="149">
        <f>'G-4'!T16</f>
        <v>136</v>
      </c>
      <c r="AK25" s="149">
        <f>'G-4'!T17</f>
        <v>115</v>
      </c>
      <c r="AL25" s="149">
        <f>'G-4'!T18</f>
        <v>131.5</v>
      </c>
      <c r="AM25" s="149">
        <f>'G-4'!T19</f>
        <v>127</v>
      </c>
      <c r="AN25" s="149">
        <f>'G-4'!T20</f>
        <v>143.5</v>
      </c>
      <c r="AO25" s="149">
        <f>'G-4'!T21</f>
        <v>116.5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259</v>
      </c>
      <c r="F26" s="149">
        <f t="shared" ref="F26:K26" si="24">C25+D25+E25+F25</f>
        <v>259</v>
      </c>
      <c r="G26" s="149">
        <f t="shared" si="24"/>
        <v>250</v>
      </c>
      <c r="H26" s="149">
        <f t="shared" si="24"/>
        <v>257.5</v>
      </c>
      <c r="I26" s="149">
        <f t="shared" si="24"/>
        <v>271.5</v>
      </c>
      <c r="J26" s="149">
        <f t="shared" si="24"/>
        <v>290.5</v>
      </c>
      <c r="K26" s="149">
        <f t="shared" si="24"/>
        <v>294</v>
      </c>
      <c r="L26" s="150"/>
      <c r="M26" s="149"/>
      <c r="N26" s="149"/>
      <c r="O26" s="149"/>
      <c r="P26" s="149">
        <f>M25+N25+O25+P25</f>
        <v>388.5</v>
      </c>
      <c r="Q26" s="149">
        <f t="shared" ref="Q26:AB26" si="25">N25+O25+P25+Q25</f>
        <v>426.5</v>
      </c>
      <c r="R26" s="149">
        <f t="shared" si="25"/>
        <v>477</v>
      </c>
      <c r="S26" s="149">
        <f t="shared" si="25"/>
        <v>483.5</v>
      </c>
      <c r="T26" s="149">
        <f t="shared" si="25"/>
        <v>471</v>
      </c>
      <c r="U26" s="149">
        <f t="shared" si="25"/>
        <v>442</v>
      </c>
      <c r="V26" s="149">
        <f t="shared" si="25"/>
        <v>409.5</v>
      </c>
      <c r="W26" s="149">
        <f t="shared" si="25"/>
        <v>369</v>
      </c>
      <c r="X26" s="149">
        <f t="shared" si="25"/>
        <v>352.5</v>
      </c>
      <c r="Y26" s="149">
        <f t="shared" si="25"/>
        <v>357.5</v>
      </c>
      <c r="Z26" s="149">
        <f t="shared" si="25"/>
        <v>366.5</v>
      </c>
      <c r="AA26" s="149">
        <f t="shared" si="25"/>
        <v>396</v>
      </c>
      <c r="AB26" s="149">
        <f t="shared" si="25"/>
        <v>395</v>
      </c>
      <c r="AC26" s="150"/>
      <c r="AD26" s="149"/>
      <c r="AE26" s="149"/>
      <c r="AF26" s="149"/>
      <c r="AG26" s="149">
        <f>AD25+AE25+AF25+AG25</f>
        <v>440.5</v>
      </c>
      <c r="AH26" s="149">
        <f t="shared" ref="AH26:AO26" si="26">AE25+AF25+AG25+AH25</f>
        <v>437</v>
      </c>
      <c r="AI26" s="149">
        <f t="shared" si="26"/>
        <v>424.5</v>
      </c>
      <c r="AJ26" s="149">
        <f t="shared" si="26"/>
        <v>456.5</v>
      </c>
      <c r="AK26" s="149">
        <f t="shared" si="26"/>
        <v>449</v>
      </c>
      <c r="AL26" s="149">
        <f t="shared" si="26"/>
        <v>481.5</v>
      </c>
      <c r="AM26" s="149">
        <f t="shared" si="26"/>
        <v>509.5</v>
      </c>
      <c r="AN26" s="149">
        <f t="shared" si="26"/>
        <v>517</v>
      </c>
      <c r="AO26" s="149">
        <f t="shared" si="26"/>
        <v>518.5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585</v>
      </c>
      <c r="C29" s="149">
        <f t="shared" ref="C29:K29" si="27">C13+C17+C21+C25</f>
        <v>593.5</v>
      </c>
      <c r="D29" s="149">
        <f t="shared" si="27"/>
        <v>646</v>
      </c>
      <c r="E29" s="149">
        <f t="shared" si="27"/>
        <v>621.5</v>
      </c>
      <c r="F29" s="149">
        <f t="shared" si="27"/>
        <v>618.5</v>
      </c>
      <c r="G29" s="149">
        <f t="shared" si="27"/>
        <v>568.5</v>
      </c>
      <c r="H29" s="149">
        <f t="shared" si="27"/>
        <v>538</v>
      </c>
      <c r="I29" s="149">
        <f t="shared" si="27"/>
        <v>569</v>
      </c>
      <c r="J29" s="149">
        <f t="shared" si="27"/>
        <v>560.5</v>
      </c>
      <c r="K29" s="149">
        <f t="shared" si="27"/>
        <v>547.5</v>
      </c>
      <c r="L29" s="150"/>
      <c r="M29" s="149">
        <f>M13+M17+M21+M25</f>
        <v>587.5</v>
      </c>
      <c r="N29" s="149">
        <f t="shared" ref="N29:AB29" si="28">N13+N17+N21+N25</f>
        <v>573.5</v>
      </c>
      <c r="O29" s="149">
        <f t="shared" si="28"/>
        <v>660</v>
      </c>
      <c r="P29" s="149">
        <f t="shared" si="28"/>
        <v>653.5</v>
      </c>
      <c r="Q29" s="149">
        <f t="shared" si="28"/>
        <v>654.5</v>
      </c>
      <c r="R29" s="149">
        <f t="shared" si="28"/>
        <v>657</v>
      </c>
      <c r="S29" s="149">
        <f t="shared" si="28"/>
        <v>664.5</v>
      </c>
      <c r="T29" s="149">
        <f t="shared" si="28"/>
        <v>561</v>
      </c>
      <c r="U29" s="149">
        <f t="shared" si="28"/>
        <v>557</v>
      </c>
      <c r="V29" s="149">
        <f t="shared" si="28"/>
        <v>551</v>
      </c>
      <c r="W29" s="149">
        <f t="shared" si="28"/>
        <v>624.5</v>
      </c>
      <c r="X29" s="149">
        <f t="shared" si="28"/>
        <v>621</v>
      </c>
      <c r="Y29" s="149">
        <f t="shared" si="28"/>
        <v>674</v>
      </c>
      <c r="Z29" s="149">
        <f t="shared" si="28"/>
        <v>673.5</v>
      </c>
      <c r="AA29" s="149">
        <f t="shared" si="28"/>
        <v>629</v>
      </c>
      <c r="AB29" s="149">
        <f t="shared" si="28"/>
        <v>616.5</v>
      </c>
      <c r="AC29" s="150"/>
      <c r="AD29" s="149">
        <f>AD13+AD17+AD21+AD25</f>
        <v>629.5</v>
      </c>
      <c r="AE29" s="149">
        <f t="shared" ref="AE29:AO29" si="29">AE13+AE17+AE21+AE25</f>
        <v>587</v>
      </c>
      <c r="AF29" s="149">
        <f t="shared" si="29"/>
        <v>636.5</v>
      </c>
      <c r="AG29" s="149">
        <f t="shared" si="29"/>
        <v>672</v>
      </c>
      <c r="AH29" s="149">
        <f t="shared" si="29"/>
        <v>600.5</v>
      </c>
      <c r="AI29" s="149">
        <f t="shared" si="29"/>
        <v>607.5</v>
      </c>
      <c r="AJ29" s="149">
        <f t="shared" si="29"/>
        <v>663</v>
      </c>
      <c r="AK29" s="149">
        <f t="shared" si="29"/>
        <v>633.5</v>
      </c>
      <c r="AL29" s="149">
        <f t="shared" si="29"/>
        <v>639.5</v>
      </c>
      <c r="AM29" s="149">
        <f t="shared" si="29"/>
        <v>531.5</v>
      </c>
      <c r="AN29" s="149">
        <f t="shared" si="29"/>
        <v>638</v>
      </c>
      <c r="AO29" s="149">
        <f t="shared" si="29"/>
        <v>573.5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2446</v>
      </c>
      <c r="F30" s="149">
        <f t="shared" ref="F30:K30" si="30">C29+D29+E29+F29</f>
        <v>2479.5</v>
      </c>
      <c r="G30" s="149">
        <f t="shared" si="30"/>
        <v>2454.5</v>
      </c>
      <c r="H30" s="149">
        <f t="shared" si="30"/>
        <v>2346.5</v>
      </c>
      <c r="I30" s="149">
        <f t="shared" si="30"/>
        <v>2294</v>
      </c>
      <c r="J30" s="149">
        <f t="shared" si="30"/>
        <v>2236</v>
      </c>
      <c r="K30" s="149">
        <f t="shared" si="30"/>
        <v>2215</v>
      </c>
      <c r="L30" s="150"/>
      <c r="M30" s="149"/>
      <c r="N30" s="149"/>
      <c r="O30" s="149"/>
      <c r="P30" s="149">
        <f>M29+N29+O29+P29</f>
        <v>2474.5</v>
      </c>
      <c r="Q30" s="149">
        <f t="shared" ref="Q30:AB30" si="31">N29+O29+P29+Q29</f>
        <v>2541.5</v>
      </c>
      <c r="R30" s="149">
        <f t="shared" si="31"/>
        <v>2625</v>
      </c>
      <c r="S30" s="149">
        <f t="shared" si="31"/>
        <v>2629.5</v>
      </c>
      <c r="T30" s="149">
        <f t="shared" si="31"/>
        <v>2537</v>
      </c>
      <c r="U30" s="149">
        <f t="shared" si="31"/>
        <v>2439.5</v>
      </c>
      <c r="V30" s="149">
        <f t="shared" si="31"/>
        <v>2333.5</v>
      </c>
      <c r="W30" s="149">
        <f t="shared" si="31"/>
        <v>2293.5</v>
      </c>
      <c r="X30" s="149">
        <f t="shared" si="31"/>
        <v>2353.5</v>
      </c>
      <c r="Y30" s="149">
        <f t="shared" si="31"/>
        <v>2470.5</v>
      </c>
      <c r="Z30" s="149">
        <f t="shared" si="31"/>
        <v>2593</v>
      </c>
      <c r="AA30" s="149">
        <f t="shared" si="31"/>
        <v>2597.5</v>
      </c>
      <c r="AB30" s="149">
        <f t="shared" si="31"/>
        <v>2593</v>
      </c>
      <c r="AC30" s="150"/>
      <c r="AD30" s="149"/>
      <c r="AE30" s="149"/>
      <c r="AF30" s="149"/>
      <c r="AG30" s="149">
        <f>AD29+AE29+AF29+AG29</f>
        <v>2525</v>
      </c>
      <c r="AH30" s="149">
        <f t="shared" ref="AH30:AO30" si="32">AE29+AF29+AG29+AH29</f>
        <v>2496</v>
      </c>
      <c r="AI30" s="149">
        <f t="shared" si="32"/>
        <v>2516.5</v>
      </c>
      <c r="AJ30" s="149">
        <f t="shared" si="32"/>
        <v>2543</v>
      </c>
      <c r="AK30" s="149">
        <f t="shared" si="32"/>
        <v>2504.5</v>
      </c>
      <c r="AL30" s="149">
        <f t="shared" si="32"/>
        <v>2543.5</v>
      </c>
      <c r="AM30" s="149">
        <f t="shared" si="32"/>
        <v>2467.5</v>
      </c>
      <c r="AN30" s="149">
        <f t="shared" si="32"/>
        <v>2442.5</v>
      </c>
      <c r="AO30" s="149">
        <f t="shared" si="32"/>
        <v>2382.5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2018-02-15T23:18:23Z</dcterms:modified>
</cp:coreProperties>
</file>